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870" windowWidth="18435" windowHeight="10980"/>
  </bookViews>
  <sheets>
    <sheet name="Module 1 - reference data" sheetId="19" r:id="rId1"/>
    <sheet name="Module 2 - energy efficiency" sheetId="6" r:id="rId2"/>
    <sheet name="Module 2a" sheetId="13" r:id="rId3"/>
    <sheet name="Module 3 - materials efficiency" sheetId="7" r:id="rId4"/>
    <sheet name="Module 4 - water" sheetId="8" r:id="rId5"/>
    <sheet name="Module 5 - waste" sheetId="9" r:id="rId6"/>
    <sheet name="Module 6 - biodiversity" sheetId="10" r:id="rId7"/>
    <sheet name="Module 7 - emissions" sheetId="20" r:id="rId8"/>
    <sheet name="WS8. Calculation (no input)" sheetId="15" r:id="rId9"/>
    <sheet name="dropdown list" sheetId="24" state="hidden" r:id="rId10"/>
  </sheets>
  <externalReferences>
    <externalReference r:id="rId11"/>
    <externalReference r:id="rId12"/>
  </externalReferences>
  <definedNames>
    <definedName name="Gravity">'[1]EA Dropdown'!$A$14:$B$17</definedName>
    <definedName name="Gravity_2">'[2]EA Dropdown'!$A$14:$B$17</definedName>
    <definedName name="Likelihood">'[1]EA Dropdown'!$A$6:$B$9</definedName>
    <definedName name="Likelihood_2">'[2]EA Dropdown'!$A$6:$B$9</definedName>
    <definedName name="_xlnm.Print_Area" localSheetId="0">'Module 1 - reference data'!$B$2:$K$50</definedName>
  </definedNames>
  <calcPr calcId="145621"/>
</workbook>
</file>

<file path=xl/calcChain.xml><?xml version="1.0" encoding="utf-8"?>
<calcChain xmlns="http://schemas.openxmlformats.org/spreadsheetml/2006/main">
  <c r="Q132" i="15" l="1"/>
  <c r="I38" i="8" l="1"/>
  <c r="H38" i="8"/>
  <c r="D33" i="8"/>
  <c r="G38" i="8"/>
  <c r="D38" i="8"/>
  <c r="J128" i="15" l="1"/>
  <c r="I128" i="15"/>
  <c r="H128" i="15"/>
  <c r="J127" i="15"/>
  <c r="I127" i="15"/>
  <c r="H127" i="15"/>
  <c r="J126" i="15"/>
  <c r="I126" i="15"/>
  <c r="H126" i="15"/>
  <c r="J125" i="15"/>
  <c r="I125" i="15"/>
  <c r="H125" i="15"/>
  <c r="J124" i="15"/>
  <c r="I124" i="15"/>
  <c r="H124" i="15"/>
  <c r="J123" i="15"/>
  <c r="I123" i="15"/>
  <c r="H123" i="15"/>
  <c r="J122" i="15"/>
  <c r="I122" i="15"/>
  <c r="H122" i="15"/>
  <c r="J121" i="15"/>
  <c r="I121" i="15"/>
  <c r="H121" i="15"/>
  <c r="J120" i="15"/>
  <c r="I120" i="15"/>
  <c r="H120" i="15"/>
  <c r="J119" i="15"/>
  <c r="I119" i="15"/>
  <c r="H119" i="15"/>
  <c r="J118" i="15"/>
  <c r="I118" i="15"/>
  <c r="H118" i="15"/>
  <c r="G128" i="15"/>
  <c r="G127" i="15"/>
  <c r="G126" i="15"/>
  <c r="G125" i="15"/>
  <c r="G124" i="15"/>
  <c r="G123" i="15"/>
  <c r="G122" i="15"/>
  <c r="G121" i="15"/>
  <c r="G120" i="15"/>
  <c r="G119" i="15"/>
  <c r="G118" i="15"/>
  <c r="T142" i="15" l="1"/>
  <c r="S142" i="15"/>
  <c r="R142" i="15"/>
  <c r="Q142" i="15"/>
  <c r="T141" i="15"/>
  <c r="S141" i="15"/>
  <c r="R141" i="15"/>
  <c r="Q141" i="15"/>
  <c r="T140" i="15"/>
  <c r="S140" i="15"/>
  <c r="R140" i="15"/>
  <c r="Q140" i="15"/>
  <c r="T139" i="15"/>
  <c r="S139" i="15"/>
  <c r="R139" i="15"/>
  <c r="Q139" i="15"/>
  <c r="T138" i="15"/>
  <c r="S138" i="15"/>
  <c r="R138" i="15"/>
  <c r="Q138" i="15"/>
  <c r="T137" i="15"/>
  <c r="S137" i="15"/>
  <c r="R137" i="15"/>
  <c r="Q137" i="15"/>
  <c r="T136" i="15"/>
  <c r="S136" i="15"/>
  <c r="R136" i="15"/>
  <c r="Q136" i="15"/>
  <c r="T135" i="15"/>
  <c r="S135" i="15"/>
  <c r="R135" i="15"/>
  <c r="Q135" i="15"/>
  <c r="T134" i="15"/>
  <c r="S134" i="15"/>
  <c r="R134" i="15"/>
  <c r="Q134" i="15"/>
  <c r="T133" i="15"/>
  <c r="S133" i="15"/>
  <c r="R133" i="15"/>
  <c r="Q133" i="15"/>
  <c r="T132" i="15"/>
  <c r="S132" i="15"/>
  <c r="R132" i="15"/>
  <c r="J142" i="15"/>
  <c r="I142" i="15"/>
  <c r="H142" i="15"/>
  <c r="J141" i="15"/>
  <c r="I141" i="15"/>
  <c r="H141" i="15"/>
  <c r="J140" i="15"/>
  <c r="I140" i="15"/>
  <c r="H140" i="15"/>
  <c r="J139" i="15"/>
  <c r="I139" i="15"/>
  <c r="H139" i="15"/>
  <c r="J138" i="15"/>
  <c r="I138" i="15"/>
  <c r="H138" i="15"/>
  <c r="J137" i="15"/>
  <c r="I137" i="15"/>
  <c r="H137" i="15"/>
  <c r="J136" i="15"/>
  <c r="I136" i="15"/>
  <c r="H136" i="15"/>
  <c r="J135" i="15"/>
  <c r="I135" i="15"/>
  <c r="H135" i="15"/>
  <c r="J134" i="15"/>
  <c r="I134" i="15"/>
  <c r="H134" i="15"/>
  <c r="J133" i="15"/>
  <c r="I133" i="15"/>
  <c r="H133" i="15"/>
  <c r="J132" i="15"/>
  <c r="I132" i="15"/>
  <c r="H132" i="15"/>
  <c r="G142" i="15"/>
  <c r="G141" i="15"/>
  <c r="G140" i="15"/>
  <c r="G139" i="15"/>
  <c r="G138" i="15"/>
  <c r="G137" i="15"/>
  <c r="G136" i="15"/>
  <c r="G135" i="15"/>
  <c r="G134" i="15"/>
  <c r="G133" i="15"/>
  <c r="G132" i="15"/>
  <c r="Q131" i="15"/>
  <c r="G131" i="15"/>
  <c r="H38" i="15"/>
  <c r="G38" i="15"/>
  <c r="F38" i="15"/>
  <c r="E38" i="15"/>
  <c r="H37" i="15"/>
  <c r="G37" i="15"/>
  <c r="F37" i="15"/>
  <c r="E37" i="15"/>
  <c r="H36" i="15"/>
  <c r="G36" i="15"/>
  <c r="F36" i="15"/>
  <c r="E36" i="15"/>
  <c r="H35" i="15"/>
  <c r="G35" i="15"/>
  <c r="F35" i="15"/>
  <c r="E35" i="15"/>
  <c r="H34" i="15"/>
  <c r="G34" i="15"/>
  <c r="F34" i="15"/>
  <c r="E34" i="15"/>
  <c r="H33" i="15"/>
  <c r="G33" i="15"/>
  <c r="F33" i="15"/>
  <c r="E33" i="15"/>
  <c r="H32" i="15"/>
  <c r="G32" i="15"/>
  <c r="F32" i="15"/>
  <c r="E32" i="15"/>
  <c r="H31" i="15"/>
  <c r="G31" i="15"/>
  <c r="F31" i="15"/>
  <c r="E31" i="15"/>
  <c r="H30" i="15"/>
  <c r="G30" i="15"/>
  <c r="F30" i="15"/>
  <c r="E30" i="15"/>
  <c r="E29" i="15"/>
  <c r="F29" i="15"/>
  <c r="G29" i="15"/>
  <c r="H29" i="15"/>
  <c r="R131" i="15"/>
  <c r="S131" i="15"/>
  <c r="T131" i="15"/>
  <c r="H131" i="15"/>
  <c r="I131" i="15"/>
  <c r="J131" i="15"/>
  <c r="G22" i="8"/>
  <c r="F22" i="8"/>
  <c r="E22" i="8"/>
  <c r="D22" i="8"/>
  <c r="G21" i="8"/>
  <c r="F21" i="8"/>
  <c r="E21" i="8"/>
  <c r="D21" i="8"/>
  <c r="F38" i="8"/>
  <c r="E38" i="8"/>
  <c r="T44" i="9"/>
  <c r="S44" i="9"/>
  <c r="R44" i="9"/>
  <c r="Q44" i="9"/>
  <c r="P43" i="9"/>
  <c r="M43" i="9"/>
  <c r="J43" i="9"/>
  <c r="G43" i="9"/>
  <c r="Q70" i="15"/>
  <c r="H67" i="6"/>
  <c r="H24" i="15"/>
  <c r="T81" i="15"/>
  <c r="G67" i="6"/>
  <c r="G24" i="15"/>
  <c r="S81" i="15"/>
  <c r="F67" i="6"/>
  <c r="F24" i="15"/>
  <c r="R81" i="15"/>
  <c r="H23" i="15"/>
  <c r="T80" i="15"/>
  <c r="G23" i="15"/>
  <c r="S80" i="15"/>
  <c r="F23" i="15"/>
  <c r="R80" i="15"/>
  <c r="H22" i="15"/>
  <c r="T79" i="15"/>
  <c r="G22" i="15"/>
  <c r="S79" i="15"/>
  <c r="F22" i="15"/>
  <c r="R79" i="15"/>
  <c r="H21" i="15"/>
  <c r="T78" i="15"/>
  <c r="G21" i="15"/>
  <c r="S78" i="15"/>
  <c r="F21" i="15"/>
  <c r="R78" i="15"/>
  <c r="H20" i="15"/>
  <c r="T77" i="15"/>
  <c r="G20" i="15"/>
  <c r="S77" i="15"/>
  <c r="F20" i="15"/>
  <c r="R77" i="15"/>
  <c r="H19" i="15"/>
  <c r="T76" i="15"/>
  <c r="G19" i="15"/>
  <c r="S76" i="15"/>
  <c r="F19" i="15"/>
  <c r="R76" i="15"/>
  <c r="H18" i="15"/>
  <c r="T75" i="15"/>
  <c r="G18" i="15"/>
  <c r="S75" i="15"/>
  <c r="F18" i="15"/>
  <c r="R75" i="15"/>
  <c r="H17" i="15"/>
  <c r="T74" i="15"/>
  <c r="G17" i="15"/>
  <c r="S74" i="15"/>
  <c r="F17" i="15"/>
  <c r="R74" i="15"/>
  <c r="H16" i="15"/>
  <c r="T73" i="15"/>
  <c r="G16" i="15"/>
  <c r="S73" i="15"/>
  <c r="F16" i="15"/>
  <c r="R73" i="15"/>
  <c r="H15" i="15"/>
  <c r="T72" i="15"/>
  <c r="G15" i="15"/>
  <c r="S72" i="15"/>
  <c r="F15" i="15"/>
  <c r="R72" i="15"/>
  <c r="T71" i="15"/>
  <c r="S71" i="15"/>
  <c r="R71" i="15"/>
  <c r="E67" i="6"/>
  <c r="E24" i="15"/>
  <c r="Q81" i="15"/>
  <c r="E23" i="15"/>
  <c r="Q80" i="15"/>
  <c r="E22" i="15"/>
  <c r="Q79" i="15"/>
  <c r="E21" i="15"/>
  <c r="Q78" i="15"/>
  <c r="E20" i="15"/>
  <c r="Q77" i="15"/>
  <c r="E19" i="15"/>
  <c r="Q76" i="15"/>
  <c r="E18" i="15"/>
  <c r="Q75" i="15"/>
  <c r="E17" i="15"/>
  <c r="Q74" i="15"/>
  <c r="E16" i="15"/>
  <c r="Q73" i="15"/>
  <c r="E15" i="15"/>
  <c r="Q72" i="15"/>
  <c r="Q71" i="15"/>
  <c r="R70" i="15"/>
  <c r="S70" i="15"/>
  <c r="T70" i="15"/>
  <c r="K33" i="8"/>
  <c r="J33" i="8"/>
  <c r="I33" i="8"/>
  <c r="H33" i="8"/>
  <c r="K30" i="8"/>
  <c r="J30" i="8"/>
  <c r="I30" i="8"/>
  <c r="H30" i="8"/>
  <c r="K38" i="8"/>
  <c r="J38" i="8"/>
  <c r="G30" i="8"/>
  <c r="G33" i="8"/>
  <c r="F30" i="8"/>
  <c r="F33" i="8"/>
  <c r="E30" i="8"/>
  <c r="E33" i="8"/>
  <c r="D30" i="8"/>
  <c r="K23" i="8"/>
  <c r="J23" i="8"/>
  <c r="I23" i="8"/>
  <c r="H23" i="8"/>
  <c r="G15" i="7"/>
  <c r="D21" i="10"/>
  <c r="D22" i="10"/>
  <c r="F49" i="13"/>
  <c r="P49" i="13"/>
  <c r="F50" i="13"/>
  <c r="P50" i="13"/>
  <c r="F51" i="13"/>
  <c r="P51" i="13"/>
  <c r="F52" i="13"/>
  <c r="P52" i="13"/>
  <c r="F53" i="13"/>
  <c r="P53" i="13"/>
  <c r="F54" i="13"/>
  <c r="P54" i="13"/>
  <c r="F55" i="13"/>
  <c r="P55" i="13"/>
  <c r="F57" i="13"/>
  <c r="P57" i="13"/>
  <c r="F58" i="13"/>
  <c r="P58" i="13"/>
  <c r="F60" i="13"/>
  <c r="P60" i="13"/>
  <c r="F61" i="13"/>
  <c r="P61" i="13"/>
  <c r="F62" i="13"/>
  <c r="P62" i="13"/>
  <c r="F63" i="13"/>
  <c r="P63" i="13"/>
  <c r="F64" i="13"/>
  <c r="P64" i="13"/>
  <c r="F66" i="13"/>
  <c r="P66" i="13"/>
  <c r="F67" i="13"/>
  <c r="P67" i="13"/>
  <c r="F68" i="13"/>
  <c r="P68" i="13"/>
  <c r="P69" i="13"/>
  <c r="G148" i="15"/>
  <c r="H148" i="15"/>
  <c r="I148" i="15"/>
  <c r="J148" i="15"/>
  <c r="G149" i="15"/>
  <c r="H149" i="15"/>
  <c r="I149" i="15"/>
  <c r="J149" i="15"/>
  <c r="G150" i="15"/>
  <c r="H150" i="15"/>
  <c r="I150" i="15"/>
  <c r="J150" i="15"/>
  <c r="G151" i="15"/>
  <c r="H151" i="15"/>
  <c r="I151" i="15"/>
  <c r="J151" i="15"/>
  <c r="G152" i="15"/>
  <c r="H152" i="15"/>
  <c r="I152" i="15"/>
  <c r="J152" i="15"/>
  <c r="G153" i="15"/>
  <c r="H153" i="15"/>
  <c r="I153" i="15"/>
  <c r="J153" i="15"/>
  <c r="G154" i="15"/>
  <c r="H154" i="15"/>
  <c r="I154" i="15"/>
  <c r="J154" i="15"/>
  <c r="G155" i="15"/>
  <c r="H155" i="15"/>
  <c r="I155" i="15"/>
  <c r="J155" i="15"/>
  <c r="G156" i="15"/>
  <c r="H156" i="15"/>
  <c r="I156" i="15"/>
  <c r="J156" i="15"/>
  <c r="G157" i="15"/>
  <c r="H157" i="15"/>
  <c r="I157" i="15"/>
  <c r="J157" i="15"/>
  <c r="H14" i="15"/>
  <c r="J147" i="15"/>
  <c r="G14" i="15"/>
  <c r="I147" i="15"/>
  <c r="F14" i="15"/>
  <c r="H147" i="15"/>
  <c r="E14" i="15"/>
  <c r="G147" i="15"/>
  <c r="T112" i="15"/>
  <c r="Q103" i="15"/>
  <c r="R103" i="15"/>
  <c r="S103" i="15"/>
  <c r="T103" i="15"/>
  <c r="Q104" i="15"/>
  <c r="R104" i="15"/>
  <c r="S104" i="15"/>
  <c r="T104" i="15"/>
  <c r="Q105" i="15"/>
  <c r="R105" i="15"/>
  <c r="S105" i="15"/>
  <c r="T105" i="15"/>
  <c r="Q106" i="15"/>
  <c r="R106" i="15"/>
  <c r="S106" i="15"/>
  <c r="T106" i="15"/>
  <c r="Q107" i="15"/>
  <c r="R107" i="15"/>
  <c r="S107" i="15"/>
  <c r="T107" i="15"/>
  <c r="Q108" i="15"/>
  <c r="R108" i="15"/>
  <c r="S108" i="15"/>
  <c r="T108" i="15"/>
  <c r="Q109" i="15"/>
  <c r="R109" i="15"/>
  <c r="S109" i="15"/>
  <c r="T109" i="15"/>
  <c r="Q110" i="15"/>
  <c r="R110" i="15"/>
  <c r="S110" i="15"/>
  <c r="T110" i="15"/>
  <c r="Q111" i="15"/>
  <c r="R111" i="15"/>
  <c r="S111" i="15"/>
  <c r="T111" i="15"/>
  <c r="Q112" i="15"/>
  <c r="R112" i="15"/>
  <c r="S112" i="15"/>
  <c r="T102" i="15"/>
  <c r="S102" i="15"/>
  <c r="R102" i="15"/>
  <c r="Q102" i="15"/>
  <c r="I112" i="15"/>
  <c r="J112" i="15"/>
  <c r="G103" i="15"/>
  <c r="H103" i="15"/>
  <c r="I103" i="15"/>
  <c r="J103" i="15"/>
  <c r="G104" i="15"/>
  <c r="H104" i="15"/>
  <c r="I104" i="15"/>
  <c r="J104" i="15"/>
  <c r="G105" i="15"/>
  <c r="H105" i="15"/>
  <c r="I105" i="15"/>
  <c r="J105" i="15"/>
  <c r="G106" i="15"/>
  <c r="H106" i="15"/>
  <c r="I106" i="15"/>
  <c r="J106" i="15"/>
  <c r="G107" i="15"/>
  <c r="H107" i="15"/>
  <c r="I107" i="15"/>
  <c r="J107" i="15"/>
  <c r="G108" i="15"/>
  <c r="H108" i="15"/>
  <c r="I108" i="15"/>
  <c r="J108" i="15"/>
  <c r="G109" i="15"/>
  <c r="H109" i="15"/>
  <c r="I109" i="15"/>
  <c r="J109" i="15"/>
  <c r="G110" i="15"/>
  <c r="H110" i="15"/>
  <c r="I110" i="15"/>
  <c r="J110" i="15"/>
  <c r="G111" i="15"/>
  <c r="H111" i="15"/>
  <c r="I111" i="15"/>
  <c r="J111" i="15"/>
  <c r="G112" i="15"/>
  <c r="H112" i="15"/>
  <c r="H102" i="15"/>
  <c r="J102" i="15"/>
  <c r="I102" i="15"/>
  <c r="G102" i="15"/>
  <c r="E62" i="13"/>
  <c r="E63" i="13"/>
  <c r="E64" i="13"/>
  <c r="E40" i="15"/>
  <c r="G85" i="15"/>
  <c r="G71" i="15"/>
  <c r="E20" i="13"/>
  <c r="E21" i="13"/>
  <c r="N55" i="6"/>
  <c r="E22" i="13"/>
  <c r="N56" i="6"/>
  <c r="E23" i="13"/>
  <c r="N57" i="6"/>
  <c r="E24" i="13"/>
  <c r="E29" i="13"/>
  <c r="E30" i="13"/>
  <c r="E31" i="13"/>
  <c r="E32" i="13"/>
  <c r="E33" i="13"/>
  <c r="E35" i="13"/>
  <c r="N58" i="6"/>
  <c r="E36" i="13"/>
  <c r="N59" i="6"/>
  <c r="E37" i="13"/>
  <c r="N60" i="6"/>
  <c r="N61" i="6"/>
  <c r="E64" i="6"/>
  <c r="Q57" i="15"/>
  <c r="F20" i="13"/>
  <c r="F21" i="13"/>
  <c r="O55" i="6"/>
  <c r="F22" i="13"/>
  <c r="O56" i="6"/>
  <c r="F23" i="13"/>
  <c r="O57" i="6"/>
  <c r="F24" i="13"/>
  <c r="F29" i="13"/>
  <c r="F30" i="13"/>
  <c r="F31" i="13"/>
  <c r="F32" i="13"/>
  <c r="F33" i="13"/>
  <c r="F35" i="13"/>
  <c r="O58" i="6"/>
  <c r="F36" i="13"/>
  <c r="O59" i="6"/>
  <c r="F37" i="13"/>
  <c r="O60" i="6"/>
  <c r="O61" i="6"/>
  <c r="F64" i="6"/>
  <c r="R61" i="15"/>
  <c r="E18" i="13"/>
  <c r="E19" i="13"/>
  <c r="E26" i="13"/>
  <c r="E27" i="13"/>
  <c r="E35" i="6"/>
  <c r="Q43" i="15"/>
  <c r="G60" i="15"/>
  <c r="Q61" i="15"/>
  <c r="H62" i="15"/>
  <c r="G18" i="13"/>
  <c r="G19" i="13"/>
  <c r="G20" i="13"/>
  <c r="G21" i="13"/>
  <c r="G22" i="13"/>
  <c r="G23" i="13"/>
  <c r="G24" i="13"/>
  <c r="G26" i="13"/>
  <c r="G27" i="13"/>
  <c r="G29" i="13"/>
  <c r="G30" i="13"/>
  <c r="G31" i="13"/>
  <c r="G32" i="13"/>
  <c r="G33" i="13"/>
  <c r="G35" i="6"/>
  <c r="S46" i="15"/>
  <c r="Q44" i="15"/>
  <c r="G45" i="6"/>
  <c r="G47" i="6"/>
  <c r="I47" i="15"/>
  <c r="F18" i="13"/>
  <c r="F19" i="13"/>
  <c r="F26" i="13"/>
  <c r="F27" i="13"/>
  <c r="F35" i="6"/>
  <c r="F45" i="6"/>
  <c r="F47" i="6"/>
  <c r="H47" i="15"/>
  <c r="E45" i="6"/>
  <c r="E47" i="6"/>
  <c r="G47" i="15"/>
  <c r="G43" i="15"/>
  <c r="F40" i="15"/>
  <c r="G62" i="13"/>
  <c r="G63" i="13"/>
  <c r="G64" i="13"/>
  <c r="G40" i="15"/>
  <c r="H62" i="13"/>
  <c r="H63" i="13"/>
  <c r="H64" i="13"/>
  <c r="H40" i="15"/>
  <c r="F39" i="15"/>
  <c r="G39" i="15"/>
  <c r="H39" i="15"/>
  <c r="E39" i="15"/>
  <c r="G44" i="15"/>
  <c r="H45" i="6"/>
  <c r="H18" i="13"/>
  <c r="H19" i="13"/>
  <c r="H20" i="13"/>
  <c r="H21" i="13"/>
  <c r="H22" i="13"/>
  <c r="H23" i="13"/>
  <c r="H24" i="13"/>
  <c r="H26" i="13"/>
  <c r="H27" i="13"/>
  <c r="H29" i="13"/>
  <c r="H30" i="13"/>
  <c r="H31" i="13"/>
  <c r="H32" i="13"/>
  <c r="H33" i="13"/>
  <c r="H35" i="6"/>
  <c r="H47" i="6"/>
  <c r="I11" i="6"/>
  <c r="J11" i="6"/>
  <c r="K11" i="6"/>
  <c r="L11" i="6"/>
  <c r="L15" i="6"/>
  <c r="L28" i="6"/>
  <c r="K15" i="6"/>
  <c r="K28" i="6"/>
  <c r="J15" i="6"/>
  <c r="J28" i="6"/>
  <c r="I15" i="6"/>
  <c r="I28" i="6"/>
  <c r="E11" i="6"/>
  <c r="F11" i="6"/>
  <c r="G11" i="6"/>
  <c r="H11" i="6"/>
  <c r="H15" i="6"/>
  <c r="H28" i="6"/>
  <c r="G15" i="6"/>
  <c r="G28" i="6"/>
  <c r="F15" i="6"/>
  <c r="F28" i="6"/>
  <c r="P55" i="6"/>
  <c r="Q55" i="6"/>
  <c r="P56" i="6"/>
  <c r="Q56" i="6"/>
  <c r="P57" i="6"/>
  <c r="Q57" i="6"/>
  <c r="G35" i="13"/>
  <c r="P58" i="6"/>
  <c r="H35" i="13"/>
  <c r="Q58" i="6"/>
  <c r="G36" i="13"/>
  <c r="P59" i="6"/>
  <c r="H36" i="13"/>
  <c r="Q59" i="6"/>
  <c r="G37" i="13"/>
  <c r="P60" i="6"/>
  <c r="H37" i="13"/>
  <c r="Q60" i="6"/>
  <c r="E95" i="13"/>
  <c r="F89" i="13"/>
  <c r="E77" i="13"/>
  <c r="E78" i="13"/>
  <c r="E79" i="13"/>
  <c r="E80" i="13"/>
  <c r="E81" i="13"/>
  <c r="E82" i="13"/>
  <c r="E83" i="13"/>
  <c r="E85" i="13"/>
  <c r="E86" i="13"/>
  <c r="E88" i="13"/>
  <c r="E89" i="13"/>
  <c r="E90" i="13"/>
  <c r="E91" i="13"/>
  <c r="E92" i="13"/>
  <c r="E94" i="13"/>
  <c r="E96" i="13"/>
  <c r="E97" i="13"/>
  <c r="H49" i="13"/>
  <c r="R49" i="13"/>
  <c r="H50" i="13"/>
  <c r="R50" i="13"/>
  <c r="H51" i="13"/>
  <c r="R51" i="13"/>
  <c r="H52" i="13"/>
  <c r="R52" i="13"/>
  <c r="H53" i="13"/>
  <c r="R53" i="13"/>
  <c r="H54" i="13"/>
  <c r="R54" i="13"/>
  <c r="H55" i="13"/>
  <c r="R55" i="13"/>
  <c r="H57" i="13"/>
  <c r="R57" i="13"/>
  <c r="H58" i="13"/>
  <c r="R58" i="13"/>
  <c r="H60" i="13"/>
  <c r="R60" i="13"/>
  <c r="H61" i="13"/>
  <c r="R61" i="13"/>
  <c r="R62" i="13"/>
  <c r="R63" i="13"/>
  <c r="R64" i="13"/>
  <c r="H66" i="13"/>
  <c r="R66" i="13"/>
  <c r="H67" i="13"/>
  <c r="R67" i="13"/>
  <c r="H68" i="13"/>
  <c r="R68" i="13"/>
  <c r="R69" i="13"/>
  <c r="G49" i="13"/>
  <c r="Q49" i="13"/>
  <c r="G50" i="13"/>
  <c r="Q50" i="13"/>
  <c r="G51" i="13"/>
  <c r="Q51" i="13"/>
  <c r="G52" i="13"/>
  <c r="Q52" i="13"/>
  <c r="G53" i="13"/>
  <c r="Q53" i="13"/>
  <c r="G54" i="13"/>
  <c r="Q54" i="13"/>
  <c r="G55" i="13"/>
  <c r="Q55" i="13"/>
  <c r="G57" i="13"/>
  <c r="Q57" i="13"/>
  <c r="G58" i="13"/>
  <c r="Q58" i="13"/>
  <c r="G60" i="13"/>
  <c r="Q60" i="13"/>
  <c r="G61" i="13"/>
  <c r="Q61" i="13"/>
  <c r="Q62" i="13"/>
  <c r="Q63" i="13"/>
  <c r="Q64" i="13"/>
  <c r="G66" i="13"/>
  <c r="Q66" i="13"/>
  <c r="G67" i="13"/>
  <c r="Q67" i="13"/>
  <c r="G68" i="13"/>
  <c r="Q68" i="13"/>
  <c r="Q69" i="13"/>
  <c r="E49" i="13"/>
  <c r="O49" i="13"/>
  <c r="E50" i="13"/>
  <c r="O50" i="13"/>
  <c r="E51" i="13"/>
  <c r="O51" i="13"/>
  <c r="E52" i="13"/>
  <c r="O52" i="13"/>
  <c r="E53" i="13"/>
  <c r="O53" i="13"/>
  <c r="E54" i="13"/>
  <c r="O54" i="13"/>
  <c r="E55" i="13"/>
  <c r="O55" i="13"/>
  <c r="E57" i="13"/>
  <c r="O57" i="13"/>
  <c r="E58" i="13"/>
  <c r="O58" i="13"/>
  <c r="E60" i="13"/>
  <c r="O60" i="13"/>
  <c r="E61" i="13"/>
  <c r="O61" i="13"/>
  <c r="O62" i="13"/>
  <c r="O63" i="13"/>
  <c r="O64" i="13"/>
  <c r="E66" i="13"/>
  <c r="O66" i="13"/>
  <c r="E67" i="13"/>
  <c r="O67" i="13"/>
  <c r="E68" i="13"/>
  <c r="O68" i="13"/>
  <c r="O69" i="13"/>
  <c r="K49" i="13"/>
  <c r="K50" i="13"/>
  <c r="K51" i="13"/>
  <c r="K52" i="13"/>
  <c r="K53" i="13"/>
  <c r="K54" i="13"/>
  <c r="K55" i="13"/>
  <c r="K57" i="13"/>
  <c r="K58" i="13"/>
  <c r="K60" i="13"/>
  <c r="K61" i="13"/>
  <c r="K62" i="13"/>
  <c r="K63" i="13"/>
  <c r="K64" i="13"/>
  <c r="K66" i="13"/>
  <c r="K67" i="13"/>
  <c r="K68" i="13"/>
  <c r="K69" i="13"/>
  <c r="L49" i="13"/>
  <c r="L50" i="13"/>
  <c r="L51" i="13"/>
  <c r="L52" i="13"/>
  <c r="L53" i="13"/>
  <c r="L54" i="13"/>
  <c r="L55" i="13"/>
  <c r="L57" i="13"/>
  <c r="L58" i="13"/>
  <c r="L60" i="13"/>
  <c r="L61" i="13"/>
  <c r="L62" i="13"/>
  <c r="L63" i="13"/>
  <c r="L64" i="13"/>
  <c r="L66" i="13"/>
  <c r="L67" i="13"/>
  <c r="L68" i="13"/>
  <c r="L69" i="13"/>
  <c r="M49" i="13"/>
  <c r="M50" i="13"/>
  <c r="M51" i="13"/>
  <c r="M52" i="13"/>
  <c r="M53" i="13"/>
  <c r="M54" i="13"/>
  <c r="M55" i="13"/>
  <c r="M57" i="13"/>
  <c r="M58" i="13"/>
  <c r="M60" i="13"/>
  <c r="M61" i="13"/>
  <c r="M62" i="13"/>
  <c r="M63" i="13"/>
  <c r="M64" i="13"/>
  <c r="M66" i="13"/>
  <c r="M67" i="13"/>
  <c r="M68" i="13"/>
  <c r="M69" i="13"/>
  <c r="J49" i="13"/>
  <c r="J50" i="13"/>
  <c r="J51" i="13"/>
  <c r="J52" i="13"/>
  <c r="J53" i="13"/>
  <c r="J54" i="13"/>
  <c r="J55" i="13"/>
  <c r="J57" i="13"/>
  <c r="J58" i="13"/>
  <c r="J60" i="13"/>
  <c r="J61" i="13"/>
  <c r="J62" i="13"/>
  <c r="J63" i="13"/>
  <c r="J64" i="13"/>
  <c r="J66" i="13"/>
  <c r="J67" i="13"/>
  <c r="J68" i="13"/>
  <c r="J69" i="13"/>
  <c r="H69" i="13"/>
  <c r="F69" i="13"/>
  <c r="G69" i="13"/>
  <c r="E69" i="13"/>
  <c r="K18" i="13"/>
  <c r="K19" i="13"/>
  <c r="K20" i="13"/>
  <c r="K21" i="13"/>
  <c r="K22" i="13"/>
  <c r="K23" i="13"/>
  <c r="K24" i="13"/>
  <c r="K26" i="13"/>
  <c r="K27" i="13"/>
  <c r="K29" i="13"/>
  <c r="K30" i="13"/>
  <c r="K31" i="13"/>
  <c r="K32" i="13"/>
  <c r="K33" i="13"/>
  <c r="K40" i="13"/>
  <c r="J18" i="13"/>
  <c r="J19" i="13"/>
  <c r="J20" i="13"/>
  <c r="J21" i="13"/>
  <c r="J22" i="13"/>
  <c r="J23" i="13"/>
  <c r="J24" i="13"/>
  <c r="J26" i="13"/>
  <c r="J27" i="13"/>
  <c r="J29" i="13"/>
  <c r="J30" i="13"/>
  <c r="J31" i="13"/>
  <c r="J32" i="13"/>
  <c r="J33" i="13"/>
  <c r="J35" i="13"/>
  <c r="J36" i="13"/>
  <c r="J37" i="13"/>
  <c r="J39" i="13"/>
  <c r="G38" i="13"/>
  <c r="E38" i="13"/>
  <c r="J41" i="13"/>
  <c r="J40" i="13"/>
  <c r="F38" i="13"/>
  <c r="H38" i="13"/>
  <c r="I48" i="6"/>
  <c r="J48" i="6"/>
  <c r="K48" i="6"/>
  <c r="L48" i="6"/>
  <c r="G17" i="20"/>
  <c r="I17" i="20"/>
  <c r="K17" i="20"/>
  <c r="M17" i="20"/>
  <c r="G18" i="20"/>
  <c r="I18" i="20"/>
  <c r="K18" i="20"/>
  <c r="M18" i="20"/>
  <c r="G19" i="20"/>
  <c r="I19" i="20"/>
  <c r="K19" i="20"/>
  <c r="M19" i="20"/>
  <c r="G20" i="20"/>
  <c r="I20" i="20"/>
  <c r="K20" i="20"/>
  <c r="M20" i="20"/>
  <c r="G21" i="20"/>
  <c r="I21" i="20"/>
  <c r="K21" i="20"/>
  <c r="M21" i="20"/>
  <c r="G22" i="20"/>
  <c r="I22" i="20"/>
  <c r="K22" i="20"/>
  <c r="M22" i="20"/>
  <c r="G23" i="20"/>
  <c r="I23" i="20"/>
  <c r="K23" i="20"/>
  <c r="M23" i="20"/>
  <c r="G24" i="20"/>
  <c r="I24" i="20"/>
  <c r="K24" i="20"/>
  <c r="M24" i="20"/>
  <c r="G25" i="20"/>
  <c r="I25" i="20"/>
  <c r="K25" i="20"/>
  <c r="M25" i="20"/>
  <c r="G26" i="20"/>
  <c r="I26" i="20"/>
  <c r="K26" i="20"/>
  <c r="M26" i="20"/>
  <c r="G27" i="20"/>
  <c r="I27" i="20"/>
  <c r="K27" i="20"/>
  <c r="M27" i="20"/>
  <c r="G28" i="20"/>
  <c r="I28" i="20"/>
  <c r="K28" i="20"/>
  <c r="M28" i="20"/>
  <c r="G29" i="20"/>
  <c r="I29" i="20"/>
  <c r="K29" i="20"/>
  <c r="M29" i="20"/>
  <c r="G30" i="20"/>
  <c r="I30" i="20"/>
  <c r="K30" i="20"/>
  <c r="M30" i="20"/>
  <c r="G31" i="20"/>
  <c r="I31" i="20"/>
  <c r="K31" i="20"/>
  <c r="M31" i="20"/>
  <c r="G32" i="20"/>
  <c r="I32" i="20"/>
  <c r="K32" i="20"/>
  <c r="M32" i="20"/>
  <c r="G33" i="20"/>
  <c r="I33" i="20"/>
  <c r="K33" i="20"/>
  <c r="M33" i="20"/>
  <c r="G34" i="20"/>
  <c r="I34" i="20"/>
  <c r="K34" i="20"/>
  <c r="M34" i="20"/>
  <c r="G35" i="20"/>
  <c r="I35" i="20"/>
  <c r="K35" i="20"/>
  <c r="M35" i="20"/>
  <c r="G36" i="20"/>
  <c r="I36" i="20"/>
  <c r="K36" i="20"/>
  <c r="M36" i="20"/>
  <c r="G37" i="20"/>
  <c r="I37" i="20"/>
  <c r="K37" i="20"/>
  <c r="M37" i="20"/>
  <c r="G38" i="20"/>
  <c r="I38" i="20"/>
  <c r="K38" i="20"/>
  <c r="M38" i="20"/>
  <c r="G39" i="20"/>
  <c r="I39" i="20"/>
  <c r="K39" i="20"/>
  <c r="M39" i="20"/>
  <c r="Q35" i="9"/>
  <c r="Q40" i="9"/>
  <c r="Q42" i="9"/>
  <c r="Q59" i="9"/>
  <c r="Q65" i="9"/>
  <c r="Q67" i="9"/>
  <c r="Q69" i="9"/>
  <c r="R65" i="9"/>
  <c r="R59" i="9"/>
  <c r="R67" i="9"/>
  <c r="P62" i="9"/>
  <c r="P63" i="9"/>
  <c r="P61" i="9"/>
  <c r="M61" i="9"/>
  <c r="J62" i="9"/>
  <c r="J63" i="9"/>
  <c r="J61" i="9"/>
  <c r="G63" i="9"/>
  <c r="G62" i="9"/>
  <c r="G61" i="9"/>
  <c r="P52" i="9"/>
  <c r="P53" i="9"/>
  <c r="P54" i="9"/>
  <c r="P55" i="9"/>
  <c r="P56" i="9"/>
  <c r="P57" i="9"/>
  <c r="M52" i="9"/>
  <c r="M53" i="9"/>
  <c r="M54" i="9"/>
  <c r="M55" i="9"/>
  <c r="M56" i="9"/>
  <c r="M57" i="9"/>
  <c r="P51" i="9"/>
  <c r="M51" i="9"/>
  <c r="J52" i="9"/>
  <c r="J53" i="9"/>
  <c r="J54" i="9"/>
  <c r="J55" i="9"/>
  <c r="J56" i="9"/>
  <c r="J57" i="9"/>
  <c r="J51" i="9"/>
  <c r="G51" i="9"/>
  <c r="M58" i="9"/>
  <c r="P58" i="9"/>
  <c r="T35" i="9"/>
  <c r="R35" i="9"/>
  <c r="S35" i="9"/>
  <c r="G22" i="9"/>
  <c r="G23" i="9"/>
  <c r="G24" i="9"/>
  <c r="G26" i="9"/>
  <c r="G27" i="9"/>
  <c r="G28" i="9"/>
  <c r="G29" i="9"/>
  <c r="G30" i="9"/>
  <c r="G32" i="9"/>
  <c r="G33" i="9"/>
  <c r="G34" i="9"/>
  <c r="D15" i="10"/>
  <c r="G25" i="9"/>
  <c r="G31" i="9"/>
  <c r="R40" i="9"/>
  <c r="R42" i="9"/>
  <c r="R69" i="9"/>
  <c r="S40" i="9"/>
  <c r="S42" i="9"/>
  <c r="S59" i="9"/>
  <c r="S65" i="9"/>
  <c r="S67" i="9"/>
  <c r="S69" i="9"/>
  <c r="T40" i="9"/>
  <c r="T42" i="9"/>
  <c r="T59" i="9"/>
  <c r="T65" i="9"/>
  <c r="T67" i="9"/>
  <c r="T69" i="9"/>
  <c r="G37" i="9"/>
  <c r="G38" i="9"/>
  <c r="G39" i="9"/>
  <c r="G41" i="9"/>
  <c r="G52" i="9"/>
  <c r="G53" i="9"/>
  <c r="G54" i="9"/>
  <c r="G55" i="9"/>
  <c r="G56" i="9"/>
  <c r="G57" i="9"/>
  <c r="G58" i="9"/>
  <c r="G64" i="9"/>
  <c r="G66" i="9"/>
  <c r="G68" i="9"/>
  <c r="P64" i="9"/>
  <c r="P66" i="9"/>
  <c r="M64" i="9"/>
  <c r="M66" i="9"/>
  <c r="J58" i="9"/>
  <c r="J64" i="9"/>
  <c r="J66" i="9"/>
  <c r="Q61" i="6"/>
  <c r="P61" i="6"/>
  <c r="K88" i="13"/>
  <c r="L88" i="13"/>
  <c r="L90" i="13"/>
  <c r="K80" i="13"/>
  <c r="L95" i="13"/>
  <c r="J95" i="13"/>
  <c r="K95" i="13"/>
  <c r="M95" i="13"/>
  <c r="J96" i="13"/>
  <c r="K96" i="13"/>
  <c r="L96" i="13"/>
  <c r="M96" i="13"/>
  <c r="K94" i="13"/>
  <c r="L94" i="13"/>
  <c r="M94" i="13"/>
  <c r="J94" i="13"/>
  <c r="K92" i="13"/>
  <c r="J89" i="13"/>
  <c r="K89" i="13"/>
  <c r="L89" i="13"/>
  <c r="M89" i="13"/>
  <c r="J90" i="13"/>
  <c r="K90" i="13"/>
  <c r="M90" i="13"/>
  <c r="J91" i="13"/>
  <c r="K91" i="13"/>
  <c r="L91" i="13"/>
  <c r="M91" i="13"/>
  <c r="J92" i="13"/>
  <c r="L92" i="13"/>
  <c r="M92" i="13"/>
  <c r="M88" i="13"/>
  <c r="J88" i="13"/>
  <c r="J86" i="13"/>
  <c r="K86" i="13"/>
  <c r="L86" i="13"/>
  <c r="M86" i="13"/>
  <c r="K85" i="13"/>
  <c r="L85" i="13"/>
  <c r="M85" i="13"/>
  <c r="J85" i="13"/>
  <c r="J78" i="13"/>
  <c r="K78" i="13"/>
  <c r="L78" i="13"/>
  <c r="M78" i="13"/>
  <c r="J79" i="13"/>
  <c r="K79" i="13"/>
  <c r="L79" i="13"/>
  <c r="M79" i="13"/>
  <c r="J80" i="13"/>
  <c r="L80" i="13"/>
  <c r="M80" i="13"/>
  <c r="J81" i="13"/>
  <c r="K81" i="13"/>
  <c r="L81" i="13"/>
  <c r="M81" i="13"/>
  <c r="J82" i="13"/>
  <c r="K82" i="13"/>
  <c r="L82" i="13"/>
  <c r="M82" i="13"/>
  <c r="J83" i="13"/>
  <c r="K83" i="13"/>
  <c r="L83" i="13"/>
  <c r="M83" i="13"/>
  <c r="K77" i="13"/>
  <c r="L77" i="13"/>
  <c r="M77" i="13"/>
  <c r="J77" i="13"/>
  <c r="M97" i="13"/>
  <c r="L97" i="13"/>
  <c r="K97" i="13"/>
  <c r="J97" i="13"/>
  <c r="H88" i="13"/>
  <c r="H89" i="13"/>
  <c r="H90" i="13"/>
  <c r="H91" i="13"/>
  <c r="H95" i="13"/>
  <c r="H77" i="13"/>
  <c r="H78" i="13"/>
  <c r="H79" i="13"/>
  <c r="H80" i="13"/>
  <c r="H81" i="13"/>
  <c r="H82" i="13"/>
  <c r="H83" i="13"/>
  <c r="H85" i="13"/>
  <c r="H86" i="13"/>
  <c r="H92" i="13"/>
  <c r="H94" i="13"/>
  <c r="H96" i="13"/>
  <c r="H97" i="13"/>
  <c r="G95" i="13"/>
  <c r="G90" i="13"/>
  <c r="G94" i="13"/>
  <c r="G88" i="13"/>
  <c r="G89" i="13"/>
  <c r="G91" i="13"/>
  <c r="G77" i="13"/>
  <c r="G78" i="13"/>
  <c r="G79" i="13"/>
  <c r="G80" i="13"/>
  <c r="G81" i="13"/>
  <c r="G82" i="13"/>
  <c r="G83" i="13"/>
  <c r="G85" i="13"/>
  <c r="G86" i="13"/>
  <c r="G92" i="13"/>
  <c r="G96" i="13"/>
  <c r="G97" i="13"/>
  <c r="F88" i="13"/>
  <c r="F90" i="13"/>
  <c r="F91" i="13"/>
  <c r="F95" i="13"/>
  <c r="F79" i="13"/>
  <c r="F77" i="13"/>
  <c r="F78" i="13"/>
  <c r="F80" i="13"/>
  <c r="F81" i="13"/>
  <c r="F82" i="13"/>
  <c r="F83" i="13"/>
  <c r="F85" i="13"/>
  <c r="F86" i="13"/>
  <c r="F92" i="13"/>
  <c r="F94" i="13"/>
  <c r="F96" i="13"/>
  <c r="F97" i="13"/>
  <c r="K37" i="13"/>
  <c r="L21" i="13"/>
  <c r="L18" i="13"/>
  <c r="Q56" i="15"/>
  <c r="P38" i="9"/>
  <c r="P37" i="9"/>
  <c r="M38" i="9"/>
  <c r="M37" i="9"/>
  <c r="J38" i="9"/>
  <c r="J37" i="9"/>
  <c r="Q34" i="9"/>
  <c r="P23" i="9"/>
  <c r="P24" i="9"/>
  <c r="P25" i="9"/>
  <c r="P26" i="9"/>
  <c r="P27" i="9"/>
  <c r="P28" i="9"/>
  <c r="P29" i="9"/>
  <c r="P30" i="9"/>
  <c r="P31" i="9"/>
  <c r="P32" i="9"/>
  <c r="P33" i="9"/>
  <c r="P22" i="9"/>
  <c r="M23" i="9"/>
  <c r="M24" i="9"/>
  <c r="M25" i="9"/>
  <c r="M26" i="9"/>
  <c r="M27" i="9"/>
  <c r="M28" i="9"/>
  <c r="M29" i="9"/>
  <c r="M30" i="9"/>
  <c r="M31" i="9"/>
  <c r="M32" i="9"/>
  <c r="M33" i="9"/>
  <c r="M22" i="9"/>
  <c r="J23" i="9"/>
  <c r="J24" i="9"/>
  <c r="J25" i="9"/>
  <c r="J26" i="9"/>
  <c r="J27" i="9"/>
  <c r="J28" i="9"/>
  <c r="J29" i="9"/>
  <c r="J30" i="9"/>
  <c r="J31" i="9"/>
  <c r="J32" i="9"/>
  <c r="J33" i="9"/>
  <c r="J22" i="9"/>
  <c r="L79" i="7"/>
  <c r="R79" i="7"/>
  <c r="T78" i="7"/>
  <c r="T77" i="7"/>
  <c r="T76" i="7"/>
  <c r="T75" i="7"/>
  <c r="T74" i="7"/>
  <c r="T73" i="7"/>
  <c r="T72" i="7"/>
  <c r="T71" i="7"/>
  <c r="T70" i="7"/>
  <c r="T69" i="7"/>
  <c r="T68" i="7"/>
  <c r="T67" i="7"/>
  <c r="T66" i="7"/>
  <c r="T65" i="7"/>
  <c r="T64" i="7"/>
  <c r="T63" i="7"/>
  <c r="T62" i="7"/>
  <c r="T61" i="7"/>
  <c r="T60" i="7"/>
  <c r="T59" i="7"/>
  <c r="T58" i="7"/>
  <c r="T57" i="7"/>
  <c r="T56" i="7"/>
  <c r="T55" i="7"/>
  <c r="T54" i="7"/>
  <c r="T53" i="7"/>
  <c r="T52" i="7"/>
  <c r="O79" i="7"/>
  <c r="Q78" i="7"/>
  <c r="Q77" i="7"/>
  <c r="Q76" i="7"/>
  <c r="Q75" i="7"/>
  <c r="Q74" i="7"/>
  <c r="Q73" i="7"/>
  <c r="Q72" i="7"/>
  <c r="Q71" i="7"/>
  <c r="Q70" i="7"/>
  <c r="Q69" i="7"/>
  <c r="Q68" i="7"/>
  <c r="Q67" i="7"/>
  <c r="Q66" i="7"/>
  <c r="Q65" i="7"/>
  <c r="Q64" i="7"/>
  <c r="Q63" i="7"/>
  <c r="Q62" i="7"/>
  <c r="Q61" i="7"/>
  <c r="Q60" i="7"/>
  <c r="Q59" i="7"/>
  <c r="Q58" i="7"/>
  <c r="Q57" i="7"/>
  <c r="Q56" i="7"/>
  <c r="Q55" i="7"/>
  <c r="Q54" i="7"/>
  <c r="Q53" i="7"/>
  <c r="Q52" i="7"/>
  <c r="Q79" i="7"/>
  <c r="N52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A5" i="24"/>
  <c r="A6" i="24"/>
  <c r="A7" i="24"/>
  <c r="A8" i="24"/>
  <c r="A9" i="24"/>
  <c r="A10" i="24"/>
  <c r="A11" i="24"/>
  <c r="A4" i="24"/>
  <c r="J39" i="9"/>
  <c r="M39" i="9"/>
  <c r="P39" i="9"/>
  <c r="J34" i="9"/>
  <c r="J41" i="9"/>
  <c r="M34" i="9"/>
  <c r="P34" i="9"/>
  <c r="P41" i="9"/>
  <c r="T79" i="7"/>
  <c r="N79" i="7"/>
  <c r="M41" i="9"/>
  <c r="F41" i="7"/>
  <c r="E15" i="7"/>
  <c r="I26" i="19"/>
  <c r="I27" i="19"/>
  <c r="I28" i="19"/>
  <c r="I29" i="19"/>
  <c r="I25" i="19"/>
  <c r="I17" i="19"/>
  <c r="I18" i="19"/>
  <c r="I19" i="19"/>
  <c r="I20" i="19"/>
  <c r="I16" i="19"/>
  <c r="C26" i="19"/>
  <c r="C27" i="19"/>
  <c r="C28" i="19"/>
  <c r="C29" i="19"/>
  <c r="C25" i="19"/>
  <c r="E4" i="20"/>
  <c r="E8" i="15"/>
  <c r="E7" i="15"/>
  <c r="E6" i="15"/>
  <c r="E5" i="15"/>
  <c r="F14" i="20"/>
  <c r="H14" i="20"/>
  <c r="J14" i="20"/>
  <c r="L14" i="20"/>
  <c r="E5" i="20"/>
  <c r="E6" i="20"/>
  <c r="E7" i="20"/>
  <c r="E7" i="10"/>
  <c r="E8" i="10"/>
  <c r="E9" i="10"/>
  <c r="E7" i="9"/>
  <c r="E8" i="9"/>
  <c r="E9" i="9"/>
  <c r="E5" i="8"/>
  <c r="E6" i="8"/>
  <c r="E7" i="8"/>
  <c r="E16" i="7"/>
  <c r="P16" i="7"/>
  <c r="E17" i="7"/>
  <c r="E18" i="7"/>
  <c r="P18" i="7"/>
  <c r="E19" i="7"/>
  <c r="E20" i="7"/>
  <c r="P20" i="7"/>
  <c r="E21" i="7"/>
  <c r="E22" i="7"/>
  <c r="P22" i="7"/>
  <c r="E23" i="7"/>
  <c r="E24" i="7"/>
  <c r="P24" i="7"/>
  <c r="E25" i="7"/>
  <c r="E26" i="7"/>
  <c r="P26" i="7"/>
  <c r="E27" i="7"/>
  <c r="E28" i="7"/>
  <c r="P28" i="7"/>
  <c r="E29" i="7"/>
  <c r="E30" i="7"/>
  <c r="P30" i="7"/>
  <c r="E31" i="7"/>
  <c r="E32" i="7"/>
  <c r="P32" i="7"/>
  <c r="E33" i="7"/>
  <c r="E34" i="7"/>
  <c r="P34" i="7"/>
  <c r="E35" i="7"/>
  <c r="E36" i="7"/>
  <c r="P36" i="7"/>
  <c r="E37" i="7"/>
  <c r="E38" i="7"/>
  <c r="P38" i="7"/>
  <c r="E39" i="7"/>
  <c r="E40" i="7"/>
  <c r="P40" i="7"/>
  <c r="E7" i="7"/>
  <c r="E6" i="7"/>
  <c r="E5" i="7"/>
  <c r="E4" i="7"/>
  <c r="E7" i="13"/>
  <c r="E6" i="13"/>
  <c r="E5" i="13"/>
  <c r="E4" i="13"/>
  <c r="E6" i="6"/>
  <c r="E7" i="6"/>
  <c r="E8" i="6"/>
  <c r="E5" i="6"/>
  <c r="Q121" i="15"/>
  <c r="R56" i="15"/>
  <c r="S56" i="15"/>
  <c r="T56" i="15"/>
  <c r="G15" i="10"/>
  <c r="G21" i="10"/>
  <c r="G14" i="10"/>
  <c r="F15" i="10"/>
  <c r="F21" i="10"/>
  <c r="F14" i="10"/>
  <c r="E15" i="10"/>
  <c r="E21" i="10"/>
  <c r="E14" i="10"/>
  <c r="K78" i="7"/>
  <c r="K77" i="7"/>
  <c r="K76" i="7"/>
  <c r="K75" i="7"/>
  <c r="K74" i="7"/>
  <c r="K73" i="7"/>
  <c r="K72" i="7"/>
  <c r="K71" i="7"/>
  <c r="K70" i="7"/>
  <c r="K69" i="7"/>
  <c r="K68" i="7"/>
  <c r="K67" i="7"/>
  <c r="K66" i="7"/>
  <c r="K65" i="7"/>
  <c r="K64" i="7"/>
  <c r="K63" i="7"/>
  <c r="K62" i="7"/>
  <c r="K61" i="7"/>
  <c r="K60" i="7"/>
  <c r="K59" i="7"/>
  <c r="K58" i="7"/>
  <c r="K57" i="7"/>
  <c r="K56" i="7"/>
  <c r="K55" i="7"/>
  <c r="K54" i="7"/>
  <c r="K53" i="7"/>
  <c r="K52" i="7"/>
  <c r="P39" i="7"/>
  <c r="P37" i="7"/>
  <c r="P35" i="7"/>
  <c r="P33" i="7"/>
  <c r="P31" i="7"/>
  <c r="P29" i="7"/>
  <c r="P27" i="7"/>
  <c r="P25" i="7"/>
  <c r="P23" i="7"/>
  <c r="P21" i="7"/>
  <c r="P19" i="7"/>
  <c r="P17" i="7"/>
  <c r="M39" i="7"/>
  <c r="M37" i="7"/>
  <c r="M35" i="7"/>
  <c r="M33" i="7"/>
  <c r="M31" i="7"/>
  <c r="M29" i="7"/>
  <c r="M27" i="7"/>
  <c r="M25" i="7"/>
  <c r="M23" i="7"/>
  <c r="M21" i="7"/>
  <c r="M19" i="7"/>
  <c r="M17" i="7"/>
  <c r="J39" i="7"/>
  <c r="J37" i="7"/>
  <c r="J35" i="7"/>
  <c r="J33" i="7"/>
  <c r="J31" i="7"/>
  <c r="J29" i="7"/>
  <c r="J27" i="7"/>
  <c r="J25" i="7"/>
  <c r="J23" i="7"/>
  <c r="J21" i="7"/>
  <c r="J19" i="7"/>
  <c r="J17" i="7"/>
  <c r="P15" i="7"/>
  <c r="L23" i="19"/>
  <c r="F23" i="19"/>
  <c r="L30" i="19"/>
  <c r="K30" i="19"/>
  <c r="J30" i="19"/>
  <c r="F30" i="19"/>
  <c r="E30" i="19"/>
  <c r="D30" i="19"/>
  <c r="L14" i="19"/>
  <c r="L21" i="19"/>
  <c r="K21" i="19"/>
  <c r="J21" i="19"/>
  <c r="F14" i="19"/>
  <c r="I54" i="19"/>
  <c r="D54" i="19"/>
  <c r="I34" i="19"/>
  <c r="F21" i="19"/>
  <c r="E21" i="19"/>
  <c r="D21" i="19"/>
  <c r="Q205" i="15"/>
  <c r="R205" i="15"/>
  <c r="S205" i="15"/>
  <c r="T205" i="15"/>
  <c r="G205" i="15"/>
  <c r="H205" i="15"/>
  <c r="I205" i="15"/>
  <c r="J205" i="15"/>
  <c r="Q191" i="15"/>
  <c r="R191" i="15"/>
  <c r="S191" i="15"/>
  <c r="T191" i="15"/>
  <c r="G191" i="15"/>
  <c r="H191" i="15"/>
  <c r="I191" i="15"/>
  <c r="J191" i="15"/>
  <c r="Q176" i="15"/>
  <c r="R176" i="15"/>
  <c r="S176" i="15"/>
  <c r="T176" i="15"/>
  <c r="G176" i="15"/>
  <c r="H176" i="15"/>
  <c r="I176" i="15"/>
  <c r="J176" i="15"/>
  <c r="Q163" i="15"/>
  <c r="R163" i="15"/>
  <c r="S163" i="15"/>
  <c r="T163" i="15"/>
  <c r="G163" i="15"/>
  <c r="H163" i="15"/>
  <c r="I163" i="15"/>
  <c r="J163" i="15"/>
  <c r="Q146" i="15"/>
  <c r="R146" i="15"/>
  <c r="S146" i="15"/>
  <c r="T146" i="15"/>
  <c r="G146" i="15"/>
  <c r="Q117" i="15"/>
  <c r="R117" i="15"/>
  <c r="S117" i="15"/>
  <c r="T117" i="15"/>
  <c r="G117" i="15"/>
  <c r="H117" i="15"/>
  <c r="I117" i="15"/>
  <c r="J117" i="15"/>
  <c r="Q101" i="15"/>
  <c r="R101" i="15"/>
  <c r="S101" i="15"/>
  <c r="T101" i="15"/>
  <c r="G101" i="15"/>
  <c r="H101" i="15"/>
  <c r="I101" i="15"/>
  <c r="J101" i="15"/>
  <c r="G84" i="15"/>
  <c r="H84" i="15"/>
  <c r="I84" i="15"/>
  <c r="J84" i="15"/>
  <c r="G70" i="15"/>
  <c r="H70" i="15"/>
  <c r="I70" i="15"/>
  <c r="J70" i="15"/>
  <c r="G56" i="15"/>
  <c r="H56" i="15"/>
  <c r="I56" i="15"/>
  <c r="J56" i="15"/>
  <c r="Q42" i="15"/>
  <c r="R42" i="15"/>
  <c r="S42" i="15"/>
  <c r="T42" i="15"/>
  <c r="G42" i="15"/>
  <c r="H42" i="15"/>
  <c r="I42" i="15"/>
  <c r="J42" i="15"/>
  <c r="E13" i="15"/>
  <c r="F13" i="15"/>
  <c r="G13" i="15"/>
  <c r="H13" i="15"/>
  <c r="Q39" i="9"/>
  <c r="R39" i="9"/>
  <c r="S39" i="9"/>
  <c r="Q47" i="9"/>
  <c r="R47" i="9"/>
  <c r="S47" i="9"/>
  <c r="T47" i="9"/>
  <c r="Q18" i="9"/>
  <c r="R18" i="9"/>
  <c r="S18" i="9"/>
  <c r="T18" i="9"/>
  <c r="E18" i="9"/>
  <c r="D14" i="10"/>
  <c r="D13" i="10"/>
  <c r="E13" i="10"/>
  <c r="F13" i="10"/>
  <c r="G13" i="10"/>
  <c r="H13" i="8"/>
  <c r="I13" i="8"/>
  <c r="D13" i="8"/>
  <c r="E13" i="8"/>
  <c r="E29" i="8"/>
  <c r="G31" i="7"/>
  <c r="G39" i="7"/>
  <c r="G37" i="7"/>
  <c r="G35" i="7"/>
  <c r="G33" i="7"/>
  <c r="G29" i="7"/>
  <c r="G27" i="7"/>
  <c r="G25" i="7"/>
  <c r="G23" i="7"/>
  <c r="G21" i="7"/>
  <c r="G19" i="7"/>
  <c r="G17" i="7"/>
  <c r="I50" i="7"/>
  <c r="L50" i="7"/>
  <c r="O50" i="7"/>
  <c r="R50" i="7"/>
  <c r="F13" i="7"/>
  <c r="I13" i="7"/>
  <c r="L13" i="7"/>
  <c r="O13" i="7"/>
  <c r="J74" i="13"/>
  <c r="K74" i="13"/>
  <c r="L74" i="13"/>
  <c r="M74" i="13"/>
  <c r="E74" i="13"/>
  <c r="F74" i="13"/>
  <c r="G74" i="13"/>
  <c r="H74" i="13"/>
  <c r="O46" i="13"/>
  <c r="J46" i="13"/>
  <c r="K46" i="13"/>
  <c r="L46" i="13"/>
  <c r="M46" i="13"/>
  <c r="E46" i="13"/>
  <c r="F46" i="13"/>
  <c r="G46" i="13"/>
  <c r="H46" i="13"/>
  <c r="J15" i="13"/>
  <c r="K15" i="13"/>
  <c r="L15" i="13"/>
  <c r="M15" i="13"/>
  <c r="E15" i="13"/>
  <c r="F15" i="13"/>
  <c r="G15" i="13"/>
  <c r="H15" i="13"/>
  <c r="D34" i="19"/>
  <c r="R216" i="15"/>
  <c r="S215" i="15"/>
  <c r="S213" i="15"/>
  <c r="T212" i="15"/>
  <c r="S212" i="15"/>
  <c r="R212" i="15"/>
  <c r="T210" i="15"/>
  <c r="R208" i="15"/>
  <c r="R206" i="15"/>
  <c r="Q213" i="15"/>
  <c r="Q209" i="15"/>
  <c r="Q208" i="15"/>
  <c r="H216" i="15"/>
  <c r="I215" i="15"/>
  <c r="I213" i="15"/>
  <c r="J212" i="15"/>
  <c r="I212" i="15"/>
  <c r="J210" i="15"/>
  <c r="J208" i="15"/>
  <c r="H206" i="15"/>
  <c r="G213" i="15"/>
  <c r="G209" i="15"/>
  <c r="G208" i="15"/>
  <c r="R202" i="15"/>
  <c r="S201" i="15"/>
  <c r="R200" i="15"/>
  <c r="T199" i="15"/>
  <c r="S199" i="15"/>
  <c r="T198" i="15"/>
  <c r="S198" i="15"/>
  <c r="S193" i="15"/>
  <c r="R192" i="15"/>
  <c r="Q199" i="15"/>
  <c r="Q195" i="15"/>
  <c r="Q194" i="15"/>
  <c r="I192" i="15"/>
  <c r="G192" i="15"/>
  <c r="G22" i="10"/>
  <c r="F22" i="10"/>
  <c r="E22" i="10"/>
  <c r="J95" i="15"/>
  <c r="I92" i="15"/>
  <c r="J78" i="15"/>
  <c r="I80" i="15"/>
  <c r="H81" i="15"/>
  <c r="J67" i="15"/>
  <c r="I61" i="15"/>
  <c r="H67" i="15"/>
  <c r="R128" i="15"/>
  <c r="S127" i="15"/>
  <c r="S125" i="15"/>
  <c r="T124" i="15"/>
  <c r="S124" i="15"/>
  <c r="T122" i="15"/>
  <c r="T120" i="15"/>
  <c r="R118" i="15"/>
  <c r="Q127" i="15"/>
  <c r="Q125" i="15"/>
  <c r="Q123" i="15"/>
  <c r="Q120" i="15"/>
  <c r="H146" i="15"/>
  <c r="I146" i="15"/>
  <c r="J146" i="15"/>
  <c r="L41" i="7"/>
  <c r="K41" i="7"/>
  <c r="I41" i="7"/>
  <c r="H41" i="7"/>
  <c r="I94" i="15"/>
  <c r="J87" i="15"/>
  <c r="G90" i="15"/>
  <c r="H79" i="15"/>
  <c r="I77" i="15"/>
  <c r="H74" i="15"/>
  <c r="G76" i="15"/>
  <c r="I66" i="15"/>
  <c r="I64" i="15"/>
  <c r="J61" i="15"/>
  <c r="I59" i="15"/>
  <c r="I57" i="15"/>
  <c r="G64" i="15"/>
  <c r="G59" i="15"/>
  <c r="P68" i="9"/>
  <c r="T39" i="9"/>
  <c r="P46" i="13"/>
  <c r="Q46" i="13"/>
  <c r="R46" i="13"/>
  <c r="I79" i="7"/>
  <c r="H29" i="8"/>
  <c r="D29" i="8"/>
  <c r="I40" i="6"/>
  <c r="I24" i="6"/>
  <c r="Q41" i="7"/>
  <c r="O41" i="7"/>
  <c r="N41" i="7"/>
  <c r="G88" i="15"/>
  <c r="Q192" i="15"/>
  <c r="R199" i="15"/>
  <c r="S202" i="15"/>
  <c r="G206" i="15"/>
  <c r="J213" i="15"/>
  <c r="J215" i="15"/>
  <c r="I216" i="15"/>
  <c r="Q206" i="15"/>
  <c r="T213" i="15"/>
  <c r="S216" i="15"/>
  <c r="H195" i="15"/>
  <c r="E24" i="6"/>
  <c r="E28" i="6"/>
  <c r="E40" i="6"/>
  <c r="E54" i="6"/>
  <c r="J66" i="15"/>
  <c r="H76" i="15"/>
  <c r="G94" i="15"/>
  <c r="S126" i="15"/>
  <c r="G199" i="15"/>
  <c r="Q118" i="15"/>
  <c r="Q196" i="15"/>
  <c r="G66" i="15"/>
  <c r="Q128" i="15"/>
  <c r="R119" i="15"/>
  <c r="R121" i="15"/>
  <c r="R123" i="15"/>
  <c r="S118" i="15"/>
  <c r="S120" i="15"/>
  <c r="I73" i="15"/>
  <c r="S122" i="15"/>
  <c r="I75" i="15"/>
  <c r="J193" i="15"/>
  <c r="T119" i="15"/>
  <c r="T121" i="15"/>
  <c r="J201" i="15"/>
  <c r="E15" i="6"/>
  <c r="H58" i="15"/>
  <c r="H60" i="15"/>
  <c r="J63" i="15"/>
  <c r="H71" i="15"/>
  <c r="J89" i="15"/>
  <c r="J91" i="15"/>
  <c r="N54" i="6"/>
  <c r="F13" i="8"/>
  <c r="G13" i="8"/>
  <c r="G29" i="8"/>
  <c r="H200" i="15"/>
  <c r="H192" i="15"/>
  <c r="I201" i="15"/>
  <c r="I199" i="15"/>
  <c r="I197" i="15"/>
  <c r="J198" i="15"/>
  <c r="J196" i="15"/>
  <c r="R127" i="15"/>
  <c r="S211" i="15"/>
  <c r="S197" i="15"/>
  <c r="S128" i="15"/>
  <c r="T127" i="15"/>
  <c r="I76" i="15"/>
  <c r="J86" i="15"/>
  <c r="J92" i="15"/>
  <c r="J94" i="15"/>
  <c r="I95" i="15"/>
  <c r="S123" i="15"/>
  <c r="I194" i="15"/>
  <c r="H197" i="15"/>
  <c r="I198" i="15"/>
  <c r="J199" i="15"/>
  <c r="I202" i="15"/>
  <c r="S192" i="15"/>
  <c r="R193" i="15"/>
  <c r="T193" i="15"/>
  <c r="S194" i="15"/>
  <c r="R195" i="15"/>
  <c r="S196" i="15"/>
  <c r="R197" i="15"/>
  <c r="I206" i="15"/>
  <c r="H207" i="15"/>
  <c r="J207" i="15"/>
  <c r="I208" i="15"/>
  <c r="H209" i="15"/>
  <c r="I210" i="15"/>
  <c r="H211" i="15"/>
  <c r="S206" i="15"/>
  <c r="R207" i="15"/>
  <c r="T207" i="15"/>
  <c r="S208" i="15"/>
  <c r="R209" i="15"/>
  <c r="S210" i="15"/>
  <c r="R211" i="15"/>
  <c r="G207" i="15"/>
  <c r="Q211" i="15"/>
  <c r="G211" i="15"/>
  <c r="Q197" i="15"/>
  <c r="G197" i="15"/>
  <c r="Q215" i="15"/>
  <c r="G215" i="15"/>
  <c r="Q201" i="15"/>
  <c r="G201" i="15"/>
  <c r="O54" i="6"/>
  <c r="F54" i="6"/>
  <c r="F40" i="6"/>
  <c r="F24" i="6"/>
  <c r="F29" i="8"/>
  <c r="P54" i="6"/>
  <c r="G24" i="6"/>
  <c r="Q147" i="15"/>
  <c r="Q149" i="15"/>
  <c r="Q150" i="15"/>
  <c r="Q152" i="15"/>
  <c r="Q154" i="15"/>
  <c r="Q156" i="15"/>
  <c r="R147" i="15"/>
  <c r="J68" i="9"/>
  <c r="R149" i="15"/>
  <c r="R151" i="15"/>
  <c r="R153" i="15"/>
  <c r="R155" i="15"/>
  <c r="R157" i="15"/>
  <c r="S178" i="15"/>
  <c r="S148" i="15"/>
  <c r="M68" i="9"/>
  <c r="S180" i="15"/>
  <c r="S150" i="15"/>
  <c r="S184" i="15"/>
  <c r="S154" i="15"/>
  <c r="S183" i="15"/>
  <c r="S153" i="15"/>
  <c r="S186" i="15"/>
  <c r="S156" i="15"/>
  <c r="T147" i="15"/>
  <c r="T149" i="15"/>
  <c r="T196" i="15"/>
  <c r="T151" i="15"/>
  <c r="T153" i="15"/>
  <c r="T155" i="15"/>
  <c r="T157" i="15"/>
  <c r="G40" i="6"/>
  <c r="Q148" i="15"/>
  <c r="Q151" i="15"/>
  <c r="Q153" i="15"/>
  <c r="Q155" i="15"/>
  <c r="Q157" i="15"/>
  <c r="R148" i="15"/>
  <c r="R150" i="15"/>
  <c r="R152" i="15"/>
  <c r="R154" i="15"/>
  <c r="H215" i="15"/>
  <c r="R156" i="15"/>
  <c r="S177" i="15"/>
  <c r="S147" i="15"/>
  <c r="S179" i="15"/>
  <c r="S149" i="15"/>
  <c r="S181" i="15"/>
  <c r="S151" i="15"/>
  <c r="S182" i="15"/>
  <c r="S152" i="15"/>
  <c r="S185" i="15"/>
  <c r="S155" i="15"/>
  <c r="S187" i="15"/>
  <c r="S157" i="15"/>
  <c r="T148" i="15"/>
  <c r="T150" i="15"/>
  <c r="T211" i="15"/>
  <c r="T152" i="15"/>
  <c r="T125" i="15"/>
  <c r="T154" i="15"/>
  <c r="T156" i="15"/>
  <c r="Q177" i="15"/>
  <c r="G62" i="15"/>
  <c r="G57" i="15"/>
  <c r="G73" i="15"/>
  <c r="G92" i="15"/>
  <c r="G95" i="15"/>
  <c r="J13" i="8"/>
  <c r="I29" i="8"/>
  <c r="K79" i="7"/>
  <c r="P41" i="7"/>
  <c r="G16" i="7"/>
  <c r="G18" i="7"/>
  <c r="G20" i="7"/>
  <c r="G22" i="7"/>
  <c r="G24" i="7"/>
  <c r="G26" i="7"/>
  <c r="G28" i="7"/>
  <c r="G30" i="7"/>
  <c r="M16" i="7"/>
  <c r="M18" i="7"/>
  <c r="M20" i="7"/>
  <c r="M22" i="7"/>
  <c r="M24" i="7"/>
  <c r="M26" i="7"/>
  <c r="M28" i="7"/>
  <c r="M30" i="7"/>
  <c r="M32" i="7"/>
  <c r="M34" i="7"/>
  <c r="M36" i="7"/>
  <c r="M38" i="7"/>
  <c r="M40" i="7"/>
  <c r="M15" i="7"/>
  <c r="M41" i="7"/>
  <c r="J15" i="7"/>
  <c r="G32" i="7"/>
  <c r="G34" i="7"/>
  <c r="G36" i="7"/>
  <c r="G38" i="7"/>
  <c r="G40" i="7"/>
  <c r="J16" i="7"/>
  <c r="J18" i="7"/>
  <c r="J20" i="7"/>
  <c r="J22" i="7"/>
  <c r="J24" i="7"/>
  <c r="J26" i="7"/>
  <c r="J28" i="7"/>
  <c r="J30" i="7"/>
  <c r="J32" i="7"/>
  <c r="J34" i="7"/>
  <c r="J36" i="7"/>
  <c r="J38" i="7"/>
  <c r="J40" i="7"/>
  <c r="I87" i="15"/>
  <c r="I85" i="15"/>
  <c r="H65" i="15"/>
  <c r="J58" i="15"/>
  <c r="I67" i="15"/>
  <c r="I71" i="15"/>
  <c r="I81" i="15"/>
  <c r="H72" i="15"/>
  <c r="I88" i="15"/>
  <c r="H57" i="15"/>
  <c r="J57" i="15"/>
  <c r="J59" i="15"/>
  <c r="I63" i="15"/>
  <c r="J64" i="15"/>
  <c r="H77" i="15"/>
  <c r="I78" i="15"/>
  <c r="G87" i="15"/>
  <c r="H88" i="15"/>
  <c r="H95" i="15"/>
  <c r="H85" i="15"/>
  <c r="H90" i="15"/>
  <c r="K35" i="13"/>
  <c r="R177" i="15"/>
  <c r="H86" i="15"/>
  <c r="T177" i="15"/>
  <c r="G80" i="15"/>
  <c r="G74" i="15"/>
  <c r="J80" i="15"/>
  <c r="J72" i="15"/>
  <c r="G78" i="15"/>
  <c r="J81" i="15"/>
  <c r="J77" i="15"/>
  <c r="J75" i="15"/>
  <c r="M19" i="13"/>
  <c r="L19" i="13"/>
  <c r="J40" i="6"/>
  <c r="J24" i="6"/>
  <c r="H87" i="15"/>
  <c r="H89" i="15"/>
  <c r="I91" i="15"/>
  <c r="G89" i="15"/>
  <c r="Q54" i="6"/>
  <c r="H40" i="6"/>
  <c r="R125" i="15"/>
  <c r="R213" i="15"/>
  <c r="H199" i="15"/>
  <c r="H78" i="15"/>
  <c r="H92" i="15"/>
  <c r="S119" i="15"/>
  <c r="I86" i="15"/>
  <c r="I209" i="15"/>
  <c r="S121" i="15"/>
  <c r="I60" i="15"/>
  <c r="I74" i="15"/>
  <c r="I195" i="15"/>
  <c r="J74" i="15"/>
  <c r="J60" i="15"/>
  <c r="J93" i="15"/>
  <c r="T216" i="15"/>
  <c r="J216" i="15"/>
  <c r="T202" i="15"/>
  <c r="T128" i="15"/>
  <c r="G54" i="6"/>
  <c r="T209" i="15"/>
  <c r="J209" i="15"/>
  <c r="T195" i="15"/>
  <c r="J195" i="15"/>
  <c r="J88" i="15"/>
  <c r="J202" i="15"/>
  <c r="H213" i="15"/>
  <c r="H64" i="15"/>
  <c r="S195" i="15"/>
  <c r="S209" i="15"/>
  <c r="T214" i="15"/>
  <c r="G194" i="15"/>
  <c r="G195" i="15"/>
  <c r="H212" i="15"/>
  <c r="R198" i="15"/>
  <c r="R124" i="15"/>
  <c r="H63" i="15"/>
  <c r="H91" i="15"/>
  <c r="I196" i="15"/>
  <c r="I89" i="15"/>
  <c r="I90" i="15"/>
  <c r="I211" i="15"/>
  <c r="I62" i="15"/>
  <c r="S200" i="15"/>
  <c r="I65" i="15"/>
  <c r="I93" i="15"/>
  <c r="T208" i="15"/>
  <c r="T194" i="15"/>
  <c r="J73" i="15"/>
  <c r="J194" i="15"/>
  <c r="K40" i="6"/>
  <c r="K24" i="6"/>
  <c r="H18" i="9"/>
  <c r="K18" i="9"/>
  <c r="N18" i="9"/>
  <c r="E47" i="9"/>
  <c r="H47" i="9"/>
  <c r="K47" i="9"/>
  <c r="N47" i="9"/>
  <c r="Q119" i="15"/>
  <c r="G58" i="15"/>
  <c r="G86" i="15"/>
  <c r="Q207" i="15"/>
  <c r="Q193" i="15"/>
  <c r="G61" i="15"/>
  <c r="G210" i="15"/>
  <c r="Q198" i="15"/>
  <c r="Q212" i="15"/>
  <c r="G91" i="15"/>
  <c r="G198" i="15"/>
  <c r="Q200" i="15"/>
  <c r="G93" i="15"/>
  <c r="G79" i="15"/>
  <c r="Q214" i="15"/>
  <c r="G200" i="15"/>
  <c r="G81" i="15"/>
  <c r="G67" i="15"/>
  <c r="Q216" i="15"/>
  <c r="Q202" i="15"/>
  <c r="R194" i="15"/>
  <c r="H208" i="15"/>
  <c r="R120" i="15"/>
  <c r="R210" i="15"/>
  <c r="H210" i="15"/>
  <c r="R122" i="15"/>
  <c r="R196" i="15"/>
  <c r="R201" i="15"/>
  <c r="R215" i="15"/>
  <c r="H94" i="15"/>
  <c r="S207" i="15"/>
  <c r="I207" i="15"/>
  <c r="I58" i="15"/>
  <c r="I72" i="15"/>
  <c r="I193" i="15"/>
  <c r="S214" i="15"/>
  <c r="I214" i="15"/>
  <c r="I200" i="15"/>
  <c r="T192" i="15"/>
  <c r="T206" i="15"/>
  <c r="T118" i="15"/>
  <c r="J71" i="15"/>
  <c r="J85" i="15"/>
  <c r="J192" i="15"/>
  <c r="T123" i="15"/>
  <c r="J197" i="15"/>
  <c r="J90" i="15"/>
  <c r="T200" i="15"/>
  <c r="J214" i="15"/>
  <c r="T126" i="15"/>
  <c r="J79" i="15"/>
  <c r="J65" i="15"/>
  <c r="J200" i="15"/>
  <c r="H24" i="6"/>
  <c r="H54" i="6"/>
  <c r="G193" i="15"/>
  <c r="H196" i="15"/>
  <c r="J76" i="15"/>
  <c r="H75" i="15"/>
  <c r="H73" i="15"/>
  <c r="G216" i="15"/>
  <c r="Q122" i="15"/>
  <c r="Q210" i="15"/>
  <c r="G196" i="15"/>
  <c r="G202" i="15"/>
  <c r="H80" i="15"/>
  <c r="I79" i="15"/>
  <c r="G75" i="15"/>
  <c r="H66" i="15"/>
  <c r="J211" i="15"/>
  <c r="G77" i="15"/>
  <c r="G63" i="15"/>
  <c r="G65" i="15"/>
  <c r="H59" i="15"/>
  <c r="H61" i="15"/>
  <c r="J62" i="15"/>
  <c r="G72" i="15"/>
  <c r="Q124" i="15"/>
  <c r="Q126" i="15"/>
  <c r="T197" i="15"/>
  <c r="G212" i="15"/>
  <c r="G214" i="15"/>
  <c r="J206" i="15"/>
  <c r="H202" i="15"/>
  <c r="H198" i="15"/>
  <c r="H194" i="15"/>
  <c r="H193" i="15"/>
  <c r="H201" i="15"/>
  <c r="R214" i="15"/>
  <c r="H214" i="15"/>
  <c r="H93" i="15"/>
  <c r="R126" i="15"/>
  <c r="T215" i="15"/>
  <c r="T201" i="15"/>
  <c r="E4" i="8"/>
  <c r="E6" i="9"/>
  <c r="E6" i="10"/>
  <c r="Q60" i="15"/>
  <c r="Q62" i="15"/>
  <c r="Q65" i="15"/>
  <c r="Q64" i="15"/>
  <c r="Q59" i="15"/>
  <c r="Q66" i="15"/>
  <c r="Q67" i="15"/>
  <c r="Q63" i="15"/>
  <c r="Q58" i="15"/>
  <c r="M37" i="13"/>
  <c r="K36" i="13"/>
  <c r="K41" i="13"/>
  <c r="L37" i="13"/>
  <c r="T182" i="15"/>
  <c r="R184" i="15"/>
  <c r="R182" i="15"/>
  <c r="R180" i="15"/>
  <c r="R178" i="15"/>
  <c r="T187" i="15"/>
  <c r="T179" i="15"/>
  <c r="R187" i="15"/>
  <c r="R185" i="15"/>
  <c r="R183" i="15"/>
  <c r="R181" i="15"/>
  <c r="R179" i="15"/>
  <c r="T186" i="15"/>
  <c r="T184" i="15"/>
  <c r="T180" i="15"/>
  <c r="T178" i="15"/>
  <c r="R186" i="15"/>
  <c r="Q187" i="15"/>
  <c r="Q185" i="15"/>
  <c r="Q183" i="15"/>
  <c r="Q181" i="15"/>
  <c r="Q178" i="15"/>
  <c r="T185" i="15"/>
  <c r="T183" i="15"/>
  <c r="T181" i="15"/>
  <c r="Q186" i="15"/>
  <c r="Q184" i="15"/>
  <c r="Q182" i="15"/>
  <c r="Q180" i="15"/>
  <c r="Q179" i="15"/>
  <c r="L27" i="13"/>
  <c r="M26" i="13"/>
  <c r="L26" i="13"/>
  <c r="K13" i="8"/>
  <c r="K29" i="8"/>
  <c r="J29" i="8"/>
  <c r="G41" i="7"/>
  <c r="J41" i="7"/>
  <c r="L31" i="13"/>
  <c r="L35" i="13"/>
  <c r="L20" i="13"/>
  <c r="L40" i="6"/>
  <c r="L24" i="6"/>
  <c r="M35" i="13"/>
  <c r="M31" i="13"/>
  <c r="L36" i="13"/>
  <c r="L29" i="13"/>
  <c r="K39" i="13"/>
  <c r="L41" i="13"/>
  <c r="M24" i="13"/>
  <c r="L24" i="13"/>
  <c r="L33" i="13"/>
  <c r="L23" i="13"/>
  <c r="M23" i="13"/>
  <c r="G177" i="15"/>
  <c r="G179" i="15"/>
  <c r="G180" i="15"/>
  <c r="G182" i="15"/>
  <c r="G184" i="15"/>
  <c r="G186" i="15"/>
  <c r="G178" i="15"/>
  <c r="G181" i="15"/>
  <c r="G183" i="15"/>
  <c r="G185" i="15"/>
  <c r="G187" i="15"/>
  <c r="M27" i="13"/>
  <c r="G166" i="15"/>
  <c r="G169" i="15"/>
  <c r="G173" i="15"/>
  <c r="G165" i="15"/>
  <c r="G170" i="15"/>
  <c r="G174" i="15"/>
  <c r="G164" i="15"/>
  <c r="G167" i="15"/>
  <c r="G171" i="15"/>
  <c r="G168" i="15"/>
  <c r="G172" i="15"/>
  <c r="Q167" i="15"/>
  <c r="Q174" i="15"/>
  <c r="Q164" i="15"/>
  <c r="Q170" i="15"/>
  <c r="Q165" i="15"/>
  <c r="Q171" i="15"/>
  <c r="Q172" i="15"/>
  <c r="Q169" i="15"/>
  <c r="Q168" i="15"/>
  <c r="Q166" i="15"/>
  <c r="Q173" i="15"/>
  <c r="R53" i="15"/>
  <c r="M21" i="13"/>
  <c r="L32" i="13"/>
  <c r="L30" i="13"/>
  <c r="G48" i="15"/>
  <c r="G53" i="15"/>
  <c r="M22" i="13"/>
  <c r="L22" i="13"/>
  <c r="Q50" i="15"/>
  <c r="Q45" i="15"/>
  <c r="Q52" i="15"/>
  <c r="Q46" i="15"/>
  <c r="Q48" i="15"/>
  <c r="Q49" i="15"/>
  <c r="Q53" i="15"/>
  <c r="Q47" i="15"/>
  <c r="Q51" i="15"/>
  <c r="M20" i="13"/>
  <c r="M18" i="13"/>
  <c r="R47" i="15"/>
  <c r="G45" i="15"/>
  <c r="R48" i="15"/>
  <c r="R49" i="15"/>
  <c r="G46" i="15"/>
  <c r="G50" i="15"/>
  <c r="R57" i="15"/>
  <c r="R63" i="15"/>
  <c r="R67" i="15"/>
  <c r="R65" i="15"/>
  <c r="R58" i="15"/>
  <c r="R66" i="15"/>
  <c r="R62" i="15"/>
  <c r="R60" i="15"/>
  <c r="R64" i="15"/>
  <c r="R59" i="15"/>
  <c r="G64" i="6"/>
  <c r="M36" i="13"/>
  <c r="M41" i="13"/>
  <c r="L39" i="13"/>
  <c r="R50" i="15"/>
  <c r="R52" i="15"/>
  <c r="G51" i="15"/>
  <c r="G49" i="15"/>
  <c r="G52" i="15"/>
  <c r="M30" i="13"/>
  <c r="M32" i="13"/>
  <c r="M33" i="13"/>
  <c r="M29" i="13"/>
  <c r="M39" i="13"/>
  <c r="H64" i="6"/>
  <c r="H179" i="15"/>
  <c r="H181" i="15"/>
  <c r="H183" i="15"/>
  <c r="H185" i="15"/>
  <c r="H187" i="15"/>
  <c r="H178" i="15"/>
  <c r="H180" i="15"/>
  <c r="H182" i="15"/>
  <c r="H184" i="15"/>
  <c r="H177" i="15"/>
  <c r="H186" i="15"/>
  <c r="L40" i="13"/>
  <c r="H166" i="15"/>
  <c r="H170" i="15"/>
  <c r="H165" i="15"/>
  <c r="H169" i="15"/>
  <c r="H173" i="15"/>
  <c r="H164" i="15"/>
  <c r="H168" i="15"/>
  <c r="H172" i="15"/>
  <c r="H174" i="15"/>
  <c r="H167" i="15"/>
  <c r="H171" i="15"/>
  <c r="R164" i="15"/>
  <c r="R174" i="15"/>
  <c r="S52" i="15"/>
  <c r="R45" i="15"/>
  <c r="R46" i="15"/>
  <c r="R51" i="15"/>
  <c r="R43" i="15"/>
  <c r="R44" i="15"/>
  <c r="R172" i="15"/>
  <c r="R173" i="15"/>
  <c r="R170" i="15"/>
  <c r="R167" i="15"/>
  <c r="R166" i="15"/>
  <c r="R165" i="15"/>
  <c r="R169" i="15"/>
  <c r="R171" i="15"/>
  <c r="R168" i="15"/>
  <c r="I53" i="15"/>
  <c r="I44" i="15"/>
  <c r="I51" i="15"/>
  <c r="I50" i="15"/>
  <c r="I46" i="15"/>
  <c r="I48" i="15"/>
  <c r="I52" i="15"/>
  <c r="I49" i="15"/>
  <c r="I45" i="15"/>
  <c r="I43" i="15"/>
  <c r="S49" i="15"/>
  <c r="S51" i="15"/>
  <c r="S45" i="15"/>
  <c r="S53" i="15"/>
  <c r="S44" i="15"/>
  <c r="S43" i="15"/>
  <c r="S48" i="15"/>
  <c r="S47" i="15"/>
  <c r="S50" i="15"/>
  <c r="J187" i="15"/>
  <c r="T60" i="15"/>
  <c r="T66" i="15"/>
  <c r="T61" i="15"/>
  <c r="T57" i="15"/>
  <c r="T59" i="15"/>
  <c r="T65" i="15"/>
  <c r="T63" i="15"/>
  <c r="T58" i="15"/>
  <c r="T64" i="15"/>
  <c r="T67" i="15"/>
  <c r="T62" i="15"/>
  <c r="M40" i="13"/>
  <c r="S66" i="15"/>
  <c r="S67" i="15"/>
  <c r="S61" i="15"/>
  <c r="S62" i="15"/>
  <c r="S58" i="15"/>
  <c r="S64" i="15"/>
  <c r="S59" i="15"/>
  <c r="S57" i="15"/>
  <c r="S63" i="15"/>
  <c r="S65" i="15"/>
  <c r="S60" i="15"/>
  <c r="T166" i="15"/>
  <c r="J178" i="15"/>
  <c r="I177" i="15"/>
  <c r="I179" i="15"/>
  <c r="I181" i="15"/>
  <c r="I182" i="15"/>
  <c r="I185" i="15"/>
  <c r="I187" i="15"/>
  <c r="I178" i="15"/>
  <c r="I180" i="15"/>
  <c r="I184" i="15"/>
  <c r="I183" i="15"/>
  <c r="I186" i="15"/>
  <c r="I167" i="15"/>
  <c r="I170" i="15"/>
  <c r="I164" i="15"/>
  <c r="I168" i="15"/>
  <c r="I172" i="15"/>
  <c r="I165" i="15"/>
  <c r="I171" i="15"/>
  <c r="I173" i="15"/>
  <c r="I166" i="15"/>
  <c r="I169" i="15"/>
  <c r="I174" i="15"/>
  <c r="J164" i="15"/>
  <c r="J170" i="15"/>
  <c r="J174" i="15"/>
  <c r="J165" i="15"/>
  <c r="J166" i="15"/>
  <c r="J168" i="15"/>
  <c r="J172" i="15"/>
  <c r="J167" i="15"/>
  <c r="J169" i="15"/>
  <c r="J171" i="15"/>
  <c r="J173" i="15"/>
  <c r="S174" i="15"/>
  <c r="J49" i="15"/>
  <c r="T49" i="15"/>
  <c r="H49" i="15"/>
  <c r="H48" i="15"/>
  <c r="H45" i="15"/>
  <c r="H53" i="15"/>
  <c r="H46" i="15"/>
  <c r="H43" i="15"/>
  <c r="H44" i="15"/>
  <c r="H50" i="15"/>
  <c r="H52" i="15"/>
  <c r="H51" i="15"/>
  <c r="S168" i="15"/>
  <c r="S170" i="15"/>
  <c r="S166" i="15"/>
  <c r="S164" i="15"/>
  <c r="S172" i="15"/>
  <c r="S173" i="15"/>
  <c r="S167" i="15"/>
  <c r="S171" i="15"/>
  <c r="S165" i="15"/>
  <c r="S169" i="15"/>
  <c r="T168" i="15"/>
  <c r="J51" i="15"/>
  <c r="T45" i="15"/>
  <c r="T52" i="15"/>
  <c r="T48" i="15"/>
  <c r="T44" i="15"/>
  <c r="T172" i="15"/>
  <c r="J181" i="15"/>
  <c r="J177" i="15"/>
  <c r="T169" i="15"/>
  <c r="J43" i="15"/>
  <c r="T170" i="15"/>
  <c r="J44" i="15"/>
  <c r="T174" i="15"/>
  <c r="J180" i="15"/>
  <c r="J179" i="15"/>
  <c r="T164" i="15"/>
  <c r="T171" i="15"/>
  <c r="T165" i="15"/>
  <c r="J186" i="15"/>
  <c r="J185" i="15"/>
  <c r="J182" i="15"/>
  <c r="T167" i="15"/>
  <c r="T173" i="15"/>
  <c r="J184" i="15"/>
  <c r="J183" i="15"/>
  <c r="J50" i="15"/>
  <c r="J52" i="15"/>
  <c r="J47" i="15"/>
  <c r="J46" i="15"/>
  <c r="J53" i="15"/>
  <c r="J48" i="15"/>
  <c r="J45" i="15"/>
  <c r="T46" i="15"/>
  <c r="T50" i="15"/>
  <c r="T47" i="15"/>
  <c r="T43" i="15"/>
  <c r="T53" i="15"/>
  <c r="T51" i="15"/>
</calcChain>
</file>

<file path=xl/sharedStrings.xml><?xml version="1.0" encoding="utf-8"?>
<sst xmlns="http://schemas.openxmlformats.org/spreadsheetml/2006/main" count="2128" uniqueCount="401">
  <si>
    <t>kWh</t>
  </si>
  <si>
    <t>kg</t>
  </si>
  <si>
    <t>%</t>
  </si>
  <si>
    <t>Electrical energy</t>
  </si>
  <si>
    <t>LPG/Propane gas (vehicle use)</t>
  </si>
  <si>
    <t>Electrical energy (vehicle use)</t>
  </si>
  <si>
    <t>Petrol (vehicle use)</t>
  </si>
  <si>
    <t xml:space="preserve">Heating oil </t>
  </si>
  <si>
    <t>District heat</t>
  </si>
  <si>
    <t>Natural gas</t>
  </si>
  <si>
    <t xml:space="preserve">LPG/propane </t>
  </si>
  <si>
    <t>Wood pellets</t>
  </si>
  <si>
    <t>Unit</t>
  </si>
  <si>
    <t>Energy source</t>
  </si>
  <si>
    <t>Energy-Input</t>
  </si>
  <si>
    <t>Site</t>
  </si>
  <si>
    <t>Cost [Euro]</t>
  </si>
  <si>
    <t>CNG (vehicle use)</t>
  </si>
  <si>
    <t>Renewable Energies</t>
  </si>
  <si>
    <t>Share of renewable energy in total energy consumption</t>
  </si>
  <si>
    <t>Share</t>
  </si>
  <si>
    <t>Wood chips</t>
  </si>
  <si>
    <t>Conversation factor to kWh</t>
  </si>
  <si>
    <t xml:space="preserve">NOx emissions (g) </t>
  </si>
  <si>
    <t>t</t>
  </si>
  <si>
    <t>€/a</t>
  </si>
  <si>
    <t>Country/EU Member State</t>
  </si>
  <si>
    <t>l</t>
  </si>
  <si>
    <t>Diesel (&lt; Euro 6 vehicle use)</t>
  </si>
  <si>
    <t>Diesel (Euro 6 vehicle use)</t>
  </si>
  <si>
    <t>Electricity</t>
  </si>
  <si>
    <t>Acetylene</t>
  </si>
  <si>
    <t>Scope 2 related energy consumption</t>
  </si>
  <si>
    <t>other gas</t>
  </si>
  <si>
    <t>unit</t>
  </si>
  <si>
    <t>cost [EUR]</t>
  </si>
  <si>
    <t>Total</t>
  </si>
  <si>
    <t>reporting unit (EMAS)</t>
  </si>
  <si>
    <t>Climate relevant gases consumed in production processes</t>
  </si>
  <si>
    <t>Fossile fuels consumed in company operated vehicles</t>
  </si>
  <si>
    <t>Total energy cost [Euro]</t>
  </si>
  <si>
    <t>Consumption [resp. unit]</t>
  </si>
  <si>
    <t>Water consumption</t>
  </si>
  <si>
    <t>Waste water discharge</t>
  </si>
  <si>
    <t>Water source</t>
  </si>
  <si>
    <t>Cost [EURO / a]</t>
  </si>
  <si>
    <t>Drinking water, municipal supplier</t>
  </si>
  <si>
    <t>Drinking water, own well</t>
  </si>
  <si>
    <t>Process water, own well</t>
  </si>
  <si>
    <t>Discharge path</t>
  </si>
  <si>
    <t xml:space="preserve">5. Waste </t>
  </si>
  <si>
    <t xml:space="preserve">Public sewer &amp; treatment system </t>
  </si>
  <si>
    <t>Quantity/a</t>
  </si>
  <si>
    <t>Total cost (+) / Revenues (-) [Euro/a]</t>
  </si>
  <si>
    <t>Description of waste</t>
  </si>
  <si>
    <t>[kWh]</t>
  </si>
  <si>
    <t>[t]</t>
  </si>
  <si>
    <t>[m²]</t>
  </si>
  <si>
    <t>[t/a]</t>
  </si>
  <si>
    <t>[kWh/t]</t>
  </si>
  <si>
    <t>[t/t]</t>
  </si>
  <si>
    <t>Energy consumption/year</t>
  </si>
  <si>
    <t>total energy consumption</t>
  </si>
  <si>
    <t>Heat</t>
  </si>
  <si>
    <t>FTE</t>
  </si>
  <si>
    <t>heated surface</t>
  </si>
  <si>
    <t>Turnover</t>
  </si>
  <si>
    <t>[m€]</t>
  </si>
  <si>
    <t>Energy efficiency indicators</t>
  </si>
  <si>
    <t>Consumption (kWh)</t>
  </si>
  <si>
    <t>CO2 equivalent emissions (g)</t>
  </si>
  <si>
    <t>Fuels used in company vehicles</t>
  </si>
  <si>
    <t>Scope 1 total GHG</t>
  </si>
  <si>
    <t>Scope 2 total GHG</t>
  </si>
  <si>
    <t>Emissions resulting from energy consumption</t>
  </si>
  <si>
    <t>GHG</t>
  </si>
  <si>
    <t>PM</t>
  </si>
  <si>
    <t xml:space="preserve">PM emissions (g) </t>
  </si>
  <si>
    <t>ENERGY</t>
  </si>
  <si>
    <t>Number of employees</t>
  </si>
  <si>
    <t>number of overnights (hotels)</t>
  </si>
  <si>
    <t>pieces/a</t>
  </si>
  <si>
    <t>number of inhabitants (public admin.)</t>
  </si>
  <si>
    <t>other reference</t>
  </si>
  <si>
    <t>tbd</t>
  </si>
  <si>
    <t>Quantity of waste processed (waste sector)</t>
  </si>
  <si>
    <t>[MWh]</t>
  </si>
  <si>
    <t>n.haz.</t>
  </si>
  <si>
    <t>Fuels</t>
  </si>
  <si>
    <t>MATERIAL</t>
  </si>
  <si>
    <t>WASTE</t>
  </si>
  <si>
    <t>WATER &amp; WASTEWATER</t>
  </si>
  <si>
    <t>BIODIVERSITY</t>
  </si>
  <si>
    <t>EMISSIONS</t>
  </si>
  <si>
    <t>Glas (recycling)</t>
  </si>
  <si>
    <t>Plastics total</t>
  </si>
  <si>
    <t>used oil/waste oil</t>
  </si>
  <si>
    <t>used batteries</t>
  </si>
  <si>
    <t>haz.</t>
  </si>
  <si>
    <t>paint waste</t>
  </si>
  <si>
    <t>adhesives waste</t>
  </si>
  <si>
    <t>solvent waste</t>
  </si>
  <si>
    <t>electrical/ electronics waste</t>
  </si>
  <si>
    <t>fluorescent lamps</t>
  </si>
  <si>
    <t>Hazardous waste</t>
  </si>
  <si>
    <t>other non hazardous waste</t>
  </si>
  <si>
    <t>Metals (recycling)</t>
  </si>
  <si>
    <t>construction waste (disposal)</t>
  </si>
  <si>
    <t>construction waste (recycling)</t>
  </si>
  <si>
    <t>Wood (recycling)</t>
  </si>
  <si>
    <t>Kitchen and cafeteria food waste (recycling)</t>
  </si>
  <si>
    <t>Glas (other disposal ways)</t>
  </si>
  <si>
    <t>net cost [EUR]</t>
  </si>
  <si>
    <t>Non hazardous waste</t>
  </si>
  <si>
    <t>Hazardous waste resulting from other (e.g., building) activities</t>
  </si>
  <si>
    <t>contaminated soil</t>
  </si>
  <si>
    <t>total hazardous waste [t]</t>
  </si>
  <si>
    <t>total non-production haz. waste</t>
  </si>
  <si>
    <t>[kWh/FTE year]</t>
  </si>
  <si>
    <t>[kWh/piece]</t>
  </si>
  <si>
    <t>Production volume (quantity)</t>
  </si>
  <si>
    <t>Production volume (weight)</t>
  </si>
  <si>
    <t>total energy produced (utilities)</t>
  </si>
  <si>
    <t>Work hours (1.1. to 31.12.)</t>
  </si>
  <si>
    <t>h</t>
  </si>
  <si>
    <t>total direct energy</t>
  </si>
  <si>
    <t>total indirect energy (electricity, heat)</t>
  </si>
  <si>
    <t>Electricity total</t>
  </si>
  <si>
    <t>Electricity for company owned vehicles</t>
  </si>
  <si>
    <t>% renewable electricity</t>
  </si>
  <si>
    <t>% renewable district heat</t>
  </si>
  <si>
    <t>renewable energy produced</t>
  </si>
  <si>
    <t>renewable energy sold to 3rd parties</t>
  </si>
  <si>
    <t xml:space="preserve"> / </t>
  </si>
  <si>
    <t>[kWh/h]</t>
  </si>
  <si>
    <t>[kWh/MEUR]</t>
  </si>
  <si>
    <t>[kWh/stay]</t>
  </si>
  <si>
    <t>[kWh/person]</t>
  </si>
  <si>
    <t>[kWh/kWh]]</t>
  </si>
  <si>
    <t>[kWEh/tbd]</t>
  </si>
  <si>
    <t>total direct energy included in total energy</t>
  </si>
  <si>
    <t>total electricity consumption</t>
  </si>
  <si>
    <t>total district heat consumption</t>
  </si>
  <si>
    <t>total fuel (diesel, petrol) consumption</t>
  </si>
  <si>
    <t>Diesel &amp; petrol consumed in company operated vehicles</t>
  </si>
  <si>
    <t>Indirectly purchased</t>
  </si>
  <si>
    <t>Material indicators</t>
  </si>
  <si>
    <t xml:space="preserve">total direct material purchase </t>
  </si>
  <si>
    <t xml:space="preserve">total indirect material purchase </t>
  </si>
  <si>
    <t>[t/FTE year]</t>
  </si>
  <si>
    <t>[t/h]</t>
  </si>
  <si>
    <t>[t/piece]</t>
  </si>
  <si>
    <t>[t/MEUR]</t>
  </si>
  <si>
    <t>[t/stay]</t>
  </si>
  <si>
    <t>[t/person]</t>
  </si>
  <si>
    <t>[t/kWh]]</t>
  </si>
  <si>
    <t>[t/tbd]</t>
  </si>
  <si>
    <t>[kWh/tbd]</t>
  </si>
  <si>
    <t>Waste indicators</t>
  </si>
  <si>
    <t>total hazardous waste included in total waste</t>
  </si>
  <si>
    <t>total (non hazardous + hazardous) waste</t>
  </si>
  <si>
    <t>Water indicators</t>
  </si>
  <si>
    <t>total water consumption</t>
  </si>
  <si>
    <t>drinking water included in total water consumption</t>
  </si>
  <si>
    <t>Emission Indicators</t>
  </si>
  <si>
    <t>total amount of greenhouse gases</t>
  </si>
  <si>
    <t>[t/kWh]</t>
  </si>
  <si>
    <t>[g/piece]</t>
  </si>
  <si>
    <t>Total SO2</t>
  </si>
  <si>
    <t>Total NOx</t>
  </si>
  <si>
    <t>Total PM</t>
  </si>
  <si>
    <t xml:space="preserve">6. Biodiversity </t>
  </si>
  <si>
    <t>Type of land use</t>
  </si>
  <si>
    <t xml:space="preserve">Area </t>
  </si>
  <si>
    <t>total nature-oriented area on site</t>
  </si>
  <si>
    <t>total nature oriented area off-site</t>
  </si>
  <si>
    <t>total sealed area</t>
  </si>
  <si>
    <t>total occupied area</t>
  </si>
  <si>
    <t>total size of property</t>
  </si>
  <si>
    <t>total sealed area (outside of buildings)</t>
  </si>
  <si>
    <t>total building footage (surface consumed by gound floor)</t>
  </si>
  <si>
    <t>Biodiversity core indicators</t>
  </si>
  <si>
    <t>total use of land</t>
  </si>
  <si>
    <t>[m2/MEUR]</t>
  </si>
  <si>
    <t>total nature-oriented area off site</t>
  </si>
  <si>
    <t>conversion factor</t>
  </si>
  <si>
    <t>measurement unit</t>
  </si>
  <si>
    <t>% share with respect to turnover</t>
  </si>
  <si>
    <t>Weight per item (in case of products) [t]</t>
  </si>
  <si>
    <t>Product 1/ Service type 1</t>
  </si>
  <si>
    <t>Product 3/ Service type 3</t>
  </si>
  <si>
    <t>Product 4/ Service type 4</t>
  </si>
  <si>
    <t>Product 5/ Service type 5</t>
  </si>
  <si>
    <t>Year</t>
  </si>
  <si>
    <t>Number of employees (FTE) by 31.12. of actual year</t>
  </si>
  <si>
    <t>Work hours / actual year</t>
  </si>
  <si>
    <t>Turnover [MEuro]</t>
  </si>
  <si>
    <t>Gross value added [MEuro]</t>
  </si>
  <si>
    <t>Size of property [m²]</t>
  </si>
  <si>
    <r>
      <t>Building footage [m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]</t>
    </r>
  </si>
  <si>
    <t>Heated area [m²]</t>
  </si>
  <si>
    <t>Air conditioned area [m²]</t>
  </si>
  <si>
    <t>Production volume [Pieces/a]</t>
  </si>
  <si>
    <t>Production volume [t/a]</t>
  </si>
  <si>
    <t>g</t>
  </si>
  <si>
    <t>value in reporting unit (EMAS)</t>
  </si>
  <si>
    <t>Directly purchased materials</t>
  </si>
  <si>
    <t>Total amount</t>
  </si>
  <si>
    <t>Refrigerant/other climate gas</t>
  </si>
  <si>
    <t>emission factor</t>
  </si>
  <si>
    <t>SF6</t>
  </si>
  <si>
    <t>incldes plastics for recycling</t>
  </si>
  <si>
    <t>Quantity
[ in t]</t>
  </si>
  <si>
    <t>number of items</t>
  </si>
  <si>
    <t>in total</t>
  </si>
  <si>
    <t>Heating oil</t>
  </si>
  <si>
    <t>Production/Service data for the year</t>
  </si>
  <si>
    <t>Annual reference data</t>
  </si>
  <si>
    <t>Conversation factor to CO₂ equiv. [g/kWh]</t>
  </si>
  <si>
    <t>Hard coal</t>
  </si>
  <si>
    <t>Lignite (brown coal)</t>
  </si>
  <si>
    <t xml:space="preserve">Conversation factor to dust particles [g/kWh] </t>
  </si>
  <si>
    <t>Quantity in reporting unit (EMAS)</t>
  </si>
  <si>
    <t>other waste type</t>
  </si>
  <si>
    <t>Share of renewables in individual energy sources (in %)</t>
  </si>
  <si>
    <t>Sum</t>
  </si>
  <si>
    <t>includes total renewable energy production by the organisation</t>
  </si>
  <si>
    <t>Share of renewables in individual energy sources (in kWh) and total amount</t>
  </si>
  <si>
    <t>Renewable energy indicators</t>
  </si>
  <si>
    <t xml:space="preserve">First year of this reporting cycle </t>
  </si>
  <si>
    <t xml:space="preserve">1. Reference data </t>
  </si>
  <si>
    <t>Product 2 / Service type 2</t>
  </si>
  <si>
    <t>Reference value [unit]</t>
  </si>
  <si>
    <t xml:space="preserve">2. Energy efficiency </t>
  </si>
  <si>
    <t>3. Materials efficiency</t>
  </si>
  <si>
    <t xml:space="preserve">Raw materials </t>
  </si>
  <si>
    <t xml:space="preserve">4. Water </t>
  </si>
  <si>
    <t>Rubber</t>
  </si>
  <si>
    <t>Steel</t>
  </si>
  <si>
    <t>Tires</t>
  </si>
  <si>
    <t xml:space="preserve">Waste category </t>
  </si>
  <si>
    <t>7. Emissions</t>
  </si>
  <si>
    <t>Quantity [kg]</t>
  </si>
  <si>
    <t>8. Calcluation of EMAS Core Indicators (no input)</t>
  </si>
  <si>
    <t>Person responsible for data consolidation:</t>
  </si>
  <si>
    <t>Organisation:</t>
  </si>
  <si>
    <t>Organisation</t>
  </si>
  <si>
    <t>Person responsible for data collection:</t>
  </si>
  <si>
    <t>Main products/services, produced/performed in this year</t>
  </si>
  <si>
    <t xml:space="preserve">Scope 1: related energy consumption </t>
  </si>
  <si>
    <t xml:space="preserve">Scope 2 : related energy consumption </t>
  </si>
  <si>
    <t>Materials in products that the organisation buys or semi-finished goods used in the organisation's products</t>
  </si>
  <si>
    <t>sanitary waste water</t>
  </si>
  <si>
    <t>process water</t>
  </si>
  <si>
    <t>Heating energy from fossil fuels</t>
  </si>
  <si>
    <t>measurement unit     ( reporting unit = unit required for EMAS report)</t>
  </si>
  <si>
    <t>Paper, cardboard total</t>
  </si>
  <si>
    <t>Non hazardous waste resulting from production-related activities</t>
  </si>
  <si>
    <t>Hazardous waste resulting from production-related activities</t>
  </si>
  <si>
    <t>total nature-oriented area</t>
  </si>
  <si>
    <t>Reference figures to calculate core indicators</t>
  </si>
  <si>
    <t>quantity consumed</t>
  </si>
  <si>
    <t>quantity bought and used</t>
  </si>
  <si>
    <t>DE</t>
  </si>
  <si>
    <t>Franz Meier</t>
  </si>
  <si>
    <t>Total energy consumption in kWh</t>
  </si>
  <si>
    <t>Car sales</t>
  </si>
  <si>
    <t>Maintenance</t>
  </si>
  <si>
    <t>Office work</t>
  </si>
  <si>
    <t>Washing of cars</t>
  </si>
  <si>
    <t>Date: 24.07.2017
Revision: 2</t>
  </si>
  <si>
    <t>In total</t>
  </si>
  <si>
    <r>
      <t>m</t>
    </r>
    <r>
      <rPr>
        <vertAlign val="superscript"/>
        <sz val="12"/>
        <rFont val="Arial"/>
        <family val="2"/>
      </rPr>
      <t>3</t>
    </r>
  </si>
  <si>
    <t>Revenues from selling renewable energy</t>
  </si>
  <si>
    <t xml:space="preserve"> Euro</t>
  </si>
  <si>
    <r>
      <t>SO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 xml:space="preserve"> emissions (g) </t>
    </r>
  </si>
  <si>
    <r>
      <t>Conversation factor to NOx</t>
    </r>
    <r>
      <rPr>
        <b/>
        <vertAlign val="subscript"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[g/kWh] </t>
    </r>
  </si>
  <si>
    <r>
      <t>Conversation factor to SO</t>
    </r>
    <r>
      <rPr>
        <b/>
        <vertAlign val="subscript"/>
        <sz val="12"/>
        <rFont val="Arial"/>
        <family val="2"/>
      </rPr>
      <t xml:space="preserve">2 </t>
    </r>
    <r>
      <rPr>
        <b/>
        <sz val="12"/>
        <rFont val="Arial"/>
        <family val="2"/>
      </rPr>
      <t xml:space="preserve">[g/kWh] </t>
    </r>
  </si>
  <si>
    <t>Energy related GHG total</t>
  </si>
  <si>
    <r>
      <t>NO</t>
    </r>
    <r>
      <rPr>
        <vertAlign val="subscript"/>
        <sz val="12"/>
        <rFont val="Arial"/>
        <family val="2"/>
      </rPr>
      <t>x</t>
    </r>
    <r>
      <rPr>
        <sz val="12"/>
        <rFont val="Arial"/>
        <family val="2"/>
      </rPr>
      <t xml:space="preserve"> and SO</t>
    </r>
    <r>
      <rPr>
        <vertAlign val="subscript"/>
        <sz val="12"/>
        <rFont val="Arial"/>
        <family val="2"/>
      </rPr>
      <t>2</t>
    </r>
  </si>
  <si>
    <t>Energy total</t>
  </si>
  <si>
    <r>
      <t xml:space="preserve">Material 
</t>
    </r>
    <r>
      <rPr>
        <b/>
        <i/>
        <sz val="12"/>
        <rFont val="Arial"/>
        <family val="2"/>
      </rPr>
      <t>Manual input</t>
    </r>
  </si>
  <si>
    <r>
      <t xml:space="preserve">Measurement unit 
</t>
    </r>
    <r>
      <rPr>
        <b/>
        <i/>
        <sz val="12"/>
        <rFont val="Arial"/>
        <family val="2"/>
      </rPr>
      <t>Drop-down list</t>
    </r>
  </si>
  <si>
    <r>
      <t xml:space="preserve">Sub-products, components, semi-finished goods
</t>
    </r>
    <r>
      <rPr>
        <i/>
        <sz val="12"/>
        <rFont val="Arial"/>
        <family val="2"/>
      </rPr>
      <t>Manual input</t>
    </r>
  </si>
  <si>
    <r>
      <t xml:space="preserve">Material(s) of constituents
</t>
    </r>
    <r>
      <rPr>
        <i/>
        <sz val="12"/>
        <rFont val="Arial"/>
        <family val="2"/>
      </rPr>
      <t>Manual input</t>
    </r>
  </si>
  <si>
    <r>
      <t xml:space="preserve">Measurement unit
</t>
    </r>
    <r>
      <rPr>
        <i/>
        <sz val="12"/>
        <rFont val="Arial"/>
        <family val="2"/>
      </rPr>
      <t>Drop-down list</t>
    </r>
  </si>
  <si>
    <r>
      <t xml:space="preserve">Estimated Quantity (weight-%)
</t>
    </r>
    <r>
      <rPr>
        <i/>
        <sz val="12"/>
        <color theme="1"/>
        <rFont val="Arial"/>
        <family val="2"/>
      </rPr>
      <t>Manual input</t>
    </r>
  </si>
  <si>
    <r>
      <t xml:space="preserve">Estimated material content 
</t>
    </r>
    <r>
      <rPr>
        <i/>
        <sz val="12"/>
        <color theme="1"/>
        <rFont val="Arial"/>
        <family val="2"/>
      </rPr>
      <t>Manual input</t>
    </r>
  </si>
  <si>
    <t>Drop down list created from input in module 1</t>
  </si>
  <si>
    <t xml:space="preserve">Product / Service type
Drop-down list
</t>
  </si>
  <si>
    <r>
      <t>Annual quantity consumed [m</t>
    </r>
    <r>
      <rPr>
        <b/>
        <vertAlign val="superscript"/>
        <sz val="12"/>
        <rFont val="Arial"/>
        <family val="2"/>
      </rPr>
      <t>3</t>
    </r>
    <r>
      <rPr>
        <b/>
        <sz val="12"/>
        <rFont val="Arial"/>
        <family val="2"/>
      </rPr>
      <t>]</t>
    </r>
  </si>
  <si>
    <r>
      <t>Annual quantity discharged [m</t>
    </r>
    <r>
      <rPr>
        <b/>
        <vertAlign val="superscript"/>
        <sz val="12"/>
        <rFont val="Arial"/>
        <family val="2"/>
      </rPr>
      <t>3</t>
    </r>
    <r>
      <rPr>
        <b/>
        <sz val="12"/>
        <rFont val="Arial"/>
        <family val="2"/>
      </rPr>
      <t>]</t>
    </r>
  </si>
  <si>
    <r>
      <t>m</t>
    </r>
    <r>
      <rPr>
        <vertAlign val="superscript"/>
        <sz val="12"/>
        <color theme="0"/>
        <rFont val="Arial"/>
        <family val="2"/>
      </rPr>
      <t>3</t>
    </r>
  </si>
  <si>
    <r>
      <t>m</t>
    </r>
    <r>
      <rPr>
        <b/>
        <vertAlign val="superscript"/>
        <sz val="12"/>
        <color theme="0"/>
        <rFont val="Arial"/>
        <family val="2"/>
      </rPr>
      <t>3</t>
    </r>
  </si>
  <si>
    <t>EUR</t>
  </si>
  <si>
    <t>Total amount of water intake</t>
  </si>
  <si>
    <t xml:space="preserve">Total water cost </t>
  </si>
  <si>
    <r>
      <t xml:space="preserve">EWC or national waste code
</t>
    </r>
    <r>
      <rPr>
        <i/>
        <sz val="12"/>
        <rFont val="Arial"/>
        <family val="2"/>
      </rPr>
      <t>Manual input</t>
    </r>
    <r>
      <rPr>
        <b/>
        <sz val="12"/>
        <rFont val="Arial"/>
        <family val="2"/>
      </rPr>
      <t xml:space="preserve"> </t>
    </r>
  </si>
  <si>
    <r>
      <t xml:space="preserve">Quantity
</t>
    </r>
    <r>
      <rPr>
        <i/>
        <sz val="12"/>
        <rFont val="Arial"/>
        <family val="2"/>
      </rPr>
      <t>Manual input</t>
    </r>
    <r>
      <rPr>
        <b/>
        <i/>
        <sz val="12"/>
        <rFont val="Arial"/>
        <family val="2"/>
      </rPr>
      <t xml:space="preserve"> </t>
    </r>
  </si>
  <si>
    <r>
      <t xml:space="preserve">Unit
</t>
    </r>
    <r>
      <rPr>
        <i/>
        <sz val="12"/>
        <rFont val="Arial"/>
        <family val="2"/>
      </rPr>
      <t>Drop-down list</t>
    </r>
  </si>
  <si>
    <t>Total n. haz. waste from production</t>
  </si>
  <si>
    <t>Residual waste for disposal, incl. incineration</t>
  </si>
  <si>
    <t>Residual waste for energy recovery</t>
  </si>
  <si>
    <t>Includes paper, cardboard for recycling</t>
  </si>
  <si>
    <t>Total costs n. haz. waste from production</t>
  </si>
  <si>
    <t>Total non-production n. haz. waste</t>
  </si>
  <si>
    <t>Total non hazardous waste [t]</t>
  </si>
  <si>
    <t>Cost related to non hazardous waste [EUR]</t>
  </si>
  <si>
    <t>Total costs non-production n.hazardous waste</t>
  </si>
  <si>
    <t>Included recycled total non hazardous waste [t]</t>
  </si>
  <si>
    <t>Cost related to recycled non hazardous waste [EUR]</t>
  </si>
  <si>
    <t>Total haz. waste from production</t>
  </si>
  <si>
    <t>Total costs haz. waste from production</t>
  </si>
  <si>
    <t>Total waste cost [EUR]</t>
  </si>
  <si>
    <t>Total amount of waste [t]</t>
  </si>
  <si>
    <r>
      <t>m</t>
    </r>
    <r>
      <rPr>
        <vertAlign val="superscript"/>
        <sz val="12"/>
        <rFont val="Arial"/>
        <family val="2"/>
      </rPr>
      <t>2</t>
    </r>
  </si>
  <si>
    <r>
      <t>m</t>
    </r>
    <r>
      <rPr>
        <vertAlign val="superscript"/>
        <sz val="12"/>
        <color theme="0"/>
        <rFont val="Arial"/>
        <family val="2"/>
      </rPr>
      <t>2</t>
    </r>
  </si>
  <si>
    <r>
      <t>CO</t>
    </r>
    <r>
      <rPr>
        <b/>
        <vertAlign val="subscript"/>
        <sz val="12"/>
        <rFont val="Arial"/>
        <family val="2"/>
      </rPr>
      <t xml:space="preserve">2 </t>
    </r>
    <r>
      <rPr>
        <b/>
        <sz val="12"/>
        <rFont val="Arial"/>
        <family val="2"/>
      </rPr>
      <t>equivalents per re-filled quantity</t>
    </r>
  </si>
  <si>
    <r>
      <t>R-32</t>
    </r>
    <r>
      <rPr>
        <sz val="12"/>
        <rFont val="Arial"/>
        <family val="2"/>
      </rPr>
      <t xml:space="preserve"> Difluormethan</t>
    </r>
  </si>
  <si>
    <r>
      <t>R-125</t>
    </r>
    <r>
      <rPr>
        <sz val="12"/>
        <rFont val="Arial"/>
        <family val="2"/>
      </rPr>
      <t xml:space="preserve"> Pentafluorethan</t>
    </r>
  </si>
  <si>
    <r>
      <t>R-134a</t>
    </r>
    <r>
      <rPr>
        <sz val="12"/>
        <rFont val="Arial"/>
        <family val="2"/>
      </rPr>
      <t xml:space="preserve"> Tetrafluorethan</t>
    </r>
  </si>
  <si>
    <r>
      <t>R-143a</t>
    </r>
    <r>
      <rPr>
        <sz val="12"/>
        <rFont val="Arial"/>
        <family val="2"/>
      </rPr>
      <t xml:space="preserve"> Trifluorethan</t>
    </r>
  </si>
  <si>
    <r>
      <t>R-152a</t>
    </r>
    <r>
      <rPr>
        <sz val="12"/>
        <rFont val="Arial"/>
        <family val="2"/>
      </rPr>
      <t xml:space="preserve"> Difluorethan</t>
    </r>
  </si>
  <si>
    <r>
      <t>R-404A</t>
    </r>
    <r>
      <rPr>
        <sz val="12"/>
        <rFont val="Arial"/>
        <family val="2"/>
      </rPr>
      <t xml:space="preserve"> (44% R-125, 52% R-143a, R-134a)</t>
    </r>
  </si>
  <si>
    <r>
      <t>R-407A</t>
    </r>
    <r>
      <rPr>
        <sz val="12"/>
        <rFont val="Arial"/>
        <family val="2"/>
      </rPr>
      <t xml:space="preserve"> (20% R-32, 40% R-125, 40% R-134a)</t>
    </r>
  </si>
  <si>
    <r>
      <t>R-407C</t>
    </r>
    <r>
      <rPr>
        <sz val="12"/>
        <rFont val="Arial"/>
        <family val="2"/>
      </rPr>
      <t xml:space="preserve"> (23% R-32, 25% R-125, 52% R-134a)</t>
    </r>
  </si>
  <si>
    <r>
      <t xml:space="preserve">R-410A </t>
    </r>
    <r>
      <rPr>
        <sz val="12"/>
        <rFont val="Arial"/>
        <family val="2"/>
      </rPr>
      <t>(50% R-32, 50% R-125)</t>
    </r>
  </si>
  <si>
    <r>
      <t>R-507</t>
    </r>
    <r>
      <rPr>
        <sz val="12"/>
        <rFont val="Arial"/>
        <family val="2"/>
      </rPr>
      <t xml:space="preserve"> (45% R-125, 55% R-143)</t>
    </r>
  </si>
  <si>
    <r>
      <t>R-744</t>
    </r>
    <r>
      <rPr>
        <sz val="12"/>
        <rFont val="Arial"/>
        <family val="2"/>
      </rPr>
      <t xml:space="preserve"> carbon dioxide</t>
    </r>
  </si>
  <si>
    <r>
      <t>CO</t>
    </r>
    <r>
      <rPr>
        <b/>
        <vertAlign val="subscript"/>
        <sz val="12"/>
        <color theme="0"/>
        <rFont val="Arial"/>
        <family val="2"/>
      </rPr>
      <t>2</t>
    </r>
    <r>
      <rPr>
        <b/>
        <sz val="12"/>
        <color theme="0"/>
        <rFont val="Arial"/>
        <family val="2"/>
      </rPr>
      <t xml:space="preserve"> equivalent [t]</t>
    </r>
  </si>
  <si>
    <t>Total amount of CO2 equivalent emissions resulting from refrigerant or other climate gas emissions</t>
  </si>
  <si>
    <r>
      <t>R-11</t>
    </r>
    <r>
      <rPr>
        <sz val="12"/>
        <color theme="5"/>
        <rFont val="Arial"/>
        <family val="2"/>
      </rPr>
      <t xml:space="preserve"> Trichlorfluormethan</t>
    </r>
  </si>
  <si>
    <r>
      <t>R-12</t>
    </r>
    <r>
      <rPr>
        <sz val="12"/>
        <color theme="5"/>
        <rFont val="Arial"/>
        <family val="2"/>
      </rPr>
      <t xml:space="preserve"> Dichlordifluormethan</t>
    </r>
  </si>
  <si>
    <r>
      <t>R-22</t>
    </r>
    <r>
      <rPr>
        <sz val="12"/>
        <color theme="5"/>
        <rFont val="Arial"/>
        <family val="2"/>
      </rPr>
      <t xml:space="preserve"> Chlordifluormethan</t>
    </r>
  </si>
  <si>
    <r>
      <t>R-113</t>
    </r>
    <r>
      <rPr>
        <sz val="12"/>
        <color theme="5"/>
        <rFont val="Arial"/>
        <family val="2"/>
      </rPr>
      <t xml:space="preserve"> Trichlortrifluorethan</t>
    </r>
  </si>
  <si>
    <r>
      <t>R-123</t>
    </r>
    <r>
      <rPr>
        <sz val="12"/>
        <color theme="5"/>
        <rFont val="Arial"/>
        <family val="2"/>
      </rPr>
      <t xml:space="preserve"> Dichlortrifluorethan</t>
    </r>
  </si>
  <si>
    <r>
      <t>R-124</t>
    </r>
    <r>
      <rPr>
        <sz val="12"/>
        <color theme="5"/>
        <rFont val="Arial"/>
        <family val="2"/>
      </rPr>
      <t xml:space="preserve"> Chlortetrafluorethan</t>
    </r>
  </si>
  <si>
    <r>
      <t>R-401A</t>
    </r>
    <r>
      <rPr>
        <sz val="12"/>
        <color theme="5"/>
        <rFont val="Arial"/>
        <family val="2"/>
      </rPr>
      <t xml:space="preserve"> (53%R-22, 34% R-124, 13% R-152a)</t>
    </r>
  </si>
  <si>
    <r>
      <t>R-401B</t>
    </r>
    <r>
      <rPr>
        <sz val="12"/>
        <color theme="5"/>
        <rFont val="Arial"/>
        <family val="2"/>
      </rPr>
      <t xml:space="preserve"> (61% R-22, 28% R-124, 11% R-152a)</t>
    </r>
  </si>
  <si>
    <r>
      <t>R-402A</t>
    </r>
    <r>
      <rPr>
        <sz val="12"/>
        <color theme="5"/>
        <rFont val="Arial"/>
        <family val="2"/>
      </rPr>
      <t xml:space="preserve"> (38% R-22, 60% R-125, 2% R-290)</t>
    </r>
  </si>
  <si>
    <r>
      <t>R-502</t>
    </r>
    <r>
      <rPr>
        <sz val="12"/>
        <color theme="5"/>
        <rFont val="Arial"/>
        <family val="2"/>
      </rPr>
      <t xml:space="preserve"> (48,8% R-22, 51,2% R-115)</t>
    </r>
  </si>
  <si>
    <t>[g/FTE year]</t>
  </si>
  <si>
    <t>[g/h]</t>
  </si>
  <si>
    <t>[g/t]</t>
  </si>
  <si>
    <t>[g/MEUR]</t>
  </si>
  <si>
    <t>[g/stay]</t>
  </si>
  <si>
    <t>[g/person]</t>
  </si>
  <si>
    <t>[g/kWh]</t>
  </si>
  <si>
    <t>[g/tbd]</t>
  </si>
  <si>
    <t>total amount of PM emissions</t>
  </si>
  <si>
    <r>
      <t>[kWh/m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]</t>
    </r>
  </si>
  <si>
    <r>
      <t>[t/m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]</t>
    </r>
  </si>
  <si>
    <r>
      <t>[kg CO</t>
    </r>
    <r>
      <rPr>
        <vertAlign val="subscript"/>
        <sz val="12"/>
        <rFont val="Arial"/>
        <family val="2"/>
      </rPr>
      <t>2eq</t>
    </r>
    <r>
      <rPr>
        <sz val="12"/>
        <rFont val="Arial"/>
        <family val="2"/>
      </rPr>
      <t>/FTE year]</t>
    </r>
  </si>
  <si>
    <r>
      <t>total amount of SO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 xml:space="preserve"> emissions</t>
    </r>
  </si>
  <si>
    <r>
      <t>[kg CO</t>
    </r>
    <r>
      <rPr>
        <vertAlign val="subscript"/>
        <sz val="12"/>
        <rFont val="Arial"/>
        <family val="2"/>
      </rPr>
      <t>2eq</t>
    </r>
    <r>
      <rPr>
        <sz val="12"/>
        <rFont val="Arial"/>
        <family val="2"/>
      </rPr>
      <t>/h]</t>
    </r>
  </si>
  <si>
    <r>
      <t>[kg CO</t>
    </r>
    <r>
      <rPr>
        <vertAlign val="subscript"/>
        <sz val="12"/>
        <rFont val="Arial"/>
        <family val="2"/>
      </rPr>
      <t>2eq</t>
    </r>
    <r>
      <rPr>
        <sz val="12"/>
        <rFont val="Arial"/>
        <family val="2"/>
      </rPr>
      <t>/piece]</t>
    </r>
  </si>
  <si>
    <r>
      <t>[kg CO</t>
    </r>
    <r>
      <rPr>
        <vertAlign val="subscript"/>
        <sz val="12"/>
        <rFont val="Arial"/>
        <family val="2"/>
      </rPr>
      <t>2eq</t>
    </r>
    <r>
      <rPr>
        <sz val="12"/>
        <rFont val="Arial"/>
        <family val="2"/>
      </rPr>
      <t>/t]</t>
    </r>
  </si>
  <si>
    <r>
      <t>[kg CO</t>
    </r>
    <r>
      <rPr>
        <vertAlign val="subscript"/>
        <sz val="12"/>
        <rFont val="Arial"/>
        <family val="2"/>
      </rPr>
      <t>2eq</t>
    </r>
    <r>
      <rPr>
        <sz val="12"/>
        <rFont val="Arial"/>
        <family val="2"/>
      </rPr>
      <t>/MEUR]</t>
    </r>
  </si>
  <si>
    <r>
      <t>[kg CO</t>
    </r>
    <r>
      <rPr>
        <vertAlign val="subscript"/>
        <sz val="12"/>
        <rFont val="Arial"/>
        <family val="2"/>
      </rPr>
      <t>2eq</t>
    </r>
    <r>
      <rPr>
        <sz val="12"/>
        <rFont val="Arial"/>
        <family val="2"/>
      </rPr>
      <t>/person]</t>
    </r>
  </si>
  <si>
    <r>
      <t>[kg CO</t>
    </r>
    <r>
      <rPr>
        <vertAlign val="subscript"/>
        <sz val="12"/>
        <rFont val="Arial"/>
        <family val="2"/>
      </rPr>
      <t>2eq</t>
    </r>
    <r>
      <rPr>
        <sz val="12"/>
        <rFont val="Arial"/>
        <family val="2"/>
      </rPr>
      <t>/kWh]</t>
    </r>
  </si>
  <si>
    <r>
      <t>[kg CO</t>
    </r>
    <r>
      <rPr>
        <vertAlign val="subscript"/>
        <sz val="12"/>
        <rFont val="Arial"/>
        <family val="2"/>
      </rPr>
      <t>2eq</t>
    </r>
    <r>
      <rPr>
        <sz val="12"/>
        <rFont val="Arial"/>
        <family val="2"/>
      </rPr>
      <t>/tbd]</t>
    </r>
  </si>
  <si>
    <r>
      <t>total amount of NO</t>
    </r>
    <r>
      <rPr>
        <b/>
        <vertAlign val="subscript"/>
        <sz val="12"/>
        <rFont val="Arial"/>
        <family val="2"/>
      </rPr>
      <t>x</t>
    </r>
    <r>
      <rPr>
        <b/>
        <sz val="12"/>
        <rFont val="Arial"/>
        <family val="2"/>
      </rPr>
      <t xml:space="preserve"> emissions</t>
    </r>
  </si>
  <si>
    <r>
      <t>[g/m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]</t>
    </r>
  </si>
  <si>
    <r>
      <t>[m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/FTE year]</t>
    </r>
  </si>
  <si>
    <r>
      <t>[m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/h]</t>
    </r>
  </si>
  <si>
    <r>
      <t>[m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/m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]</t>
    </r>
  </si>
  <si>
    <r>
      <t>[m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/piece]</t>
    </r>
  </si>
  <si>
    <r>
      <t>[m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/t]</t>
    </r>
  </si>
  <si>
    <r>
      <t>[m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/stay]</t>
    </r>
  </si>
  <si>
    <r>
      <t>[m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/person]</t>
    </r>
  </si>
  <si>
    <r>
      <t>[m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/kWh]</t>
    </r>
  </si>
  <si>
    <r>
      <t>[m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/tbd]</t>
    </r>
  </si>
  <si>
    <t>Quantity/year</t>
  </si>
  <si>
    <t>Super Cars</t>
  </si>
  <si>
    <t>Kurfürstendamm, Berlin</t>
  </si>
  <si>
    <t>2a. Energy related emissions</t>
  </si>
  <si>
    <t>total costs non production haz. waste</t>
  </si>
  <si>
    <t>Non hazardous waste resulting from non-production (e.g., building) activities</t>
  </si>
  <si>
    <t>haz. waste cost [EUR]</t>
  </si>
  <si>
    <t>Scope 1 related energy consumption</t>
  </si>
  <si>
    <t>Total direct energy use in kWh</t>
  </si>
  <si>
    <t>Total indirect energy use in kWh</t>
  </si>
  <si>
    <t xml:space="preserve">Own treatment system </t>
  </si>
  <si>
    <t>Additional cost charged for sealed surfaces</t>
  </si>
  <si>
    <t>Total waste water/waste water cost</t>
  </si>
  <si>
    <t>Rainwater discharged (direct discharge in river or lake)</t>
  </si>
  <si>
    <t>Renewable energy produced and sold to third parties</t>
  </si>
  <si>
    <t>Total production of renewable energy by the organisation</t>
  </si>
  <si>
    <t>total renewable energy use included in total energy use</t>
  </si>
  <si>
    <t>total renewable energy production</t>
  </si>
  <si>
    <t>Sources: IPCC, AR5 (2014); for refrigerant blends: UNEP document "Refrigerant Blends: Calculating Global Warming Potentials"
Calculating Global Warming Potentials
Calculating Global Warming Potentials</t>
  </si>
  <si>
    <t>Rain water collected and used for sanitary purposes</t>
  </si>
  <si>
    <t>Rain water collected for other use (e.g., gardening)</t>
  </si>
  <si>
    <t>Date: 07.12.2017
Revision: 3</t>
  </si>
  <si>
    <t>Rain water collected and used in production</t>
  </si>
  <si>
    <t>Total amount of water use</t>
  </si>
  <si>
    <t>Leakages, incidents, flushing in regad of fresh water supply</t>
  </si>
  <si>
    <t>Waste water indicators</t>
  </si>
  <si>
    <t>total waste water discharge to treatment systems</t>
  </si>
  <si>
    <t>collected rain water included in total water consumption</t>
  </si>
  <si>
    <t>Process water collected for re-use
/recycling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</si>
</sst>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#,##0.00\ [$EUR]"/>
    <numFmt numFmtId="166" formatCode="#,##0.0"/>
    <numFmt numFmtId="167" formatCode="0.0"/>
    <numFmt numFmtId="168" formatCode="0.000"/>
  </numFmts>
  <fonts count="50" x14ac:knownFonts="1">
    <font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vertAlign val="superscript"/>
      <sz val="12"/>
      <name val="Arial"/>
      <family val="2"/>
    </font>
    <font>
      <sz val="12"/>
      <color theme="1"/>
      <name val="Arial"/>
      <family val="2"/>
    </font>
    <font>
      <sz val="11"/>
      <name val="Verdana"/>
      <family val="2"/>
    </font>
    <font>
      <b/>
      <sz val="16"/>
      <color rgb="FFFF0000"/>
      <name val="Arial"/>
      <family val="2"/>
    </font>
    <font>
      <sz val="12"/>
      <color rgb="FFFF0000"/>
      <name val="Arial"/>
      <family val="2"/>
    </font>
    <font>
      <b/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vertAlign val="subscript"/>
      <sz val="12"/>
      <name val="Arial"/>
      <family val="2"/>
    </font>
    <font>
      <sz val="12"/>
      <color indexed="10"/>
      <name val="Arial"/>
      <family val="2"/>
    </font>
    <font>
      <sz val="12"/>
      <color theme="5"/>
      <name val="Arial"/>
      <family val="2"/>
    </font>
    <font>
      <vertAlign val="subscript"/>
      <sz val="12"/>
      <name val="Arial"/>
      <family val="2"/>
    </font>
    <font>
      <b/>
      <i/>
      <sz val="12"/>
      <name val="Arial"/>
      <family val="2"/>
    </font>
    <font>
      <i/>
      <sz val="12"/>
      <color theme="1"/>
      <name val="Arial"/>
      <family val="2"/>
    </font>
    <font>
      <i/>
      <sz val="12"/>
      <name val="Arial"/>
      <family val="2"/>
    </font>
    <font>
      <i/>
      <sz val="12"/>
      <color indexed="8"/>
      <name val="Arial"/>
      <family val="2"/>
    </font>
    <font>
      <b/>
      <vertAlign val="superscript"/>
      <sz val="12"/>
      <name val="Arial"/>
      <family val="2"/>
    </font>
    <font>
      <vertAlign val="superscript"/>
      <sz val="12"/>
      <color theme="0"/>
      <name val="Arial"/>
      <family val="2"/>
    </font>
    <font>
      <b/>
      <vertAlign val="superscript"/>
      <sz val="12"/>
      <color theme="0"/>
      <name val="Arial"/>
      <family val="2"/>
    </font>
    <font>
      <u/>
      <sz val="12"/>
      <color indexed="12"/>
      <name val="Arial"/>
      <family val="2"/>
    </font>
    <font>
      <b/>
      <vertAlign val="subscript"/>
      <sz val="12"/>
      <color theme="0"/>
      <name val="Arial"/>
      <family val="2"/>
    </font>
    <font>
      <b/>
      <sz val="12"/>
      <color theme="5"/>
      <name val="Arial"/>
      <family val="2"/>
    </font>
    <font>
      <strike/>
      <sz val="12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8"/>
      </patternFill>
    </fill>
    <fill>
      <patternFill patternType="solid">
        <fgColor rgb="FF92D050"/>
        <bgColor indexed="8"/>
      </patternFill>
    </fill>
    <fill>
      <patternFill patternType="solid">
        <fgColor theme="2"/>
        <bgColor indexed="8"/>
      </patternFill>
    </fill>
    <fill>
      <patternFill patternType="solid">
        <fgColor theme="5"/>
        <bgColor indexed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8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165" fontId="10" fillId="0" borderId="0"/>
    <xf numFmtId="0" fontId="10" fillId="0" borderId="0"/>
    <xf numFmtId="0" fontId="10" fillId="0" borderId="0"/>
    <xf numFmtId="0" fontId="1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879">
    <xf numFmtId="0" fontId="0" fillId="0" borderId="0" xfId="0"/>
    <xf numFmtId="0" fontId="1" fillId="2" borderId="0" xfId="0" applyFont="1" applyFill="1"/>
    <xf numFmtId="0" fontId="12" fillId="2" borderId="0" xfId="0" applyFont="1" applyFill="1" applyBorder="1" applyAlignment="1" applyProtection="1">
      <alignment vertical="top" wrapText="1"/>
    </xf>
    <xf numFmtId="0" fontId="13" fillId="2" borderId="0" xfId="0" applyFont="1" applyFill="1" applyBorder="1" applyProtection="1"/>
    <xf numFmtId="0" fontId="0" fillId="0" borderId="0" xfId="0" applyBorder="1" applyAlignment="1"/>
    <xf numFmtId="0" fontId="4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/>
    </xf>
    <xf numFmtId="0" fontId="16" fillId="2" borderId="0" xfId="0" applyFont="1" applyFill="1" applyProtection="1"/>
    <xf numFmtId="0" fontId="19" fillId="0" borderId="0" xfId="0" applyFont="1"/>
    <xf numFmtId="0" fontId="1" fillId="2" borderId="0" xfId="0" applyFont="1" applyFill="1" applyAlignment="1">
      <alignment horizontal="left"/>
    </xf>
    <xf numFmtId="0" fontId="3" fillId="3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left"/>
    </xf>
    <xf numFmtId="0" fontId="20" fillId="2" borderId="0" xfId="0" applyFont="1" applyFill="1"/>
    <xf numFmtId="49" fontId="7" fillId="2" borderId="0" xfId="0" applyNumberFormat="1" applyFont="1" applyFill="1" applyAlignment="1">
      <alignment horizontal="left"/>
    </xf>
    <xf numFmtId="49" fontId="7" fillId="2" borderId="0" xfId="0" applyNumberFormat="1" applyFont="1" applyFill="1"/>
    <xf numFmtId="49" fontId="6" fillId="2" borderId="0" xfId="0" applyNumberFormat="1" applyFont="1" applyFill="1" applyAlignment="1" applyProtection="1">
      <alignment horizontal="left" vertical="center"/>
    </xf>
    <xf numFmtId="49" fontId="6" fillId="2" borderId="0" xfId="0" applyNumberFormat="1" applyFont="1" applyFill="1" applyAlignment="1" applyProtection="1">
      <alignment vertical="center"/>
    </xf>
    <xf numFmtId="49" fontId="6" fillId="2" borderId="0" xfId="0" applyNumberFormat="1" applyFont="1" applyFill="1" applyBorder="1" applyProtection="1"/>
    <xf numFmtId="0" fontId="22" fillId="2" borderId="0" xfId="0" applyFont="1" applyFill="1" applyBorder="1" applyProtection="1"/>
    <xf numFmtId="49" fontId="6" fillId="0" borderId="12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 applyProtection="1">
      <alignment horizontal="left" vertical="center" wrapText="1"/>
      <protection locked="0"/>
    </xf>
    <xf numFmtId="0" fontId="9" fillId="2" borderId="0" xfId="0" applyFont="1" applyFill="1"/>
    <xf numFmtId="0" fontId="9" fillId="2" borderId="0" xfId="0" applyFont="1" applyFill="1" applyAlignment="1">
      <alignment horizontal="left"/>
    </xf>
    <xf numFmtId="0" fontId="25" fillId="2" borderId="0" xfId="0" applyFont="1" applyFill="1" applyBorder="1" applyProtection="1"/>
    <xf numFmtId="0" fontId="0" fillId="0" borderId="36" xfId="0" applyBorder="1" applyAlignment="1"/>
    <xf numFmtId="0" fontId="6" fillId="5" borderId="1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" fontId="6" fillId="5" borderId="59" xfId="0" applyNumberFormat="1" applyFont="1" applyFill="1" applyBorder="1" applyAlignment="1">
      <alignment horizontal="center" vertical="center" wrapText="1"/>
    </xf>
    <xf numFmtId="4" fontId="6" fillId="5" borderId="46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0" fillId="0" borderId="0" xfId="0"/>
    <xf numFmtId="0" fontId="11" fillId="0" borderId="0" xfId="0" applyFont="1"/>
    <xf numFmtId="0" fontId="28" fillId="0" borderId="0" xfId="0" applyFont="1" applyAlignment="1">
      <alignment vertical="center"/>
    </xf>
    <xf numFmtId="0" fontId="17" fillId="0" borderId="0" xfId="0" applyFont="1"/>
    <xf numFmtId="0" fontId="11" fillId="0" borderId="0" xfId="0" applyFont="1" applyAlignment="1">
      <alignment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6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8" xfId="0" applyNumberFormat="1" applyFont="1" applyFill="1" applyBorder="1" applyAlignment="1" applyProtection="1">
      <alignment horizontal="left" vertical="center" wrapText="1"/>
      <protection locked="0"/>
    </xf>
    <xf numFmtId="0" fontId="6" fillId="0" borderId="35" xfId="0" applyNumberFormat="1" applyFont="1" applyFill="1" applyBorder="1" applyAlignment="1">
      <alignment horizontal="left" vertical="center" wrapText="1"/>
    </xf>
    <xf numFmtId="0" fontId="6" fillId="0" borderId="29" xfId="0" applyNumberFormat="1" applyFont="1" applyFill="1" applyBorder="1" applyAlignment="1" applyProtection="1">
      <alignment horizontal="left" vertical="center" wrapText="1"/>
      <protection locked="0"/>
    </xf>
    <xf numFmtId="0" fontId="6" fillId="0" borderId="46" xfId="0" applyNumberFormat="1" applyFont="1" applyFill="1" applyBorder="1" applyAlignment="1" applyProtection="1">
      <alignment horizontal="left" vertical="center" wrapText="1"/>
      <protection locked="0"/>
    </xf>
    <xf numFmtId="0" fontId="26" fillId="0" borderId="13" xfId="0" applyFont="1" applyFill="1" applyBorder="1" applyAlignment="1">
      <alignment horizontal="center" vertical="center"/>
    </xf>
    <xf numFmtId="49" fontId="5" fillId="10" borderId="10" xfId="0" applyNumberFormat="1" applyFont="1" applyFill="1" applyBorder="1" applyAlignment="1">
      <alignment horizontal="left" vertical="center" wrapText="1"/>
    </xf>
    <xf numFmtId="49" fontId="5" fillId="8" borderId="10" xfId="0" applyNumberFormat="1" applyFont="1" applyFill="1" applyBorder="1" applyAlignment="1" applyProtection="1">
      <alignment horizontal="left" vertical="center" wrapText="1"/>
      <protection locked="0"/>
    </xf>
    <xf numFmtId="0" fontId="8" fillId="8" borderId="28" xfId="0" applyFont="1" applyFill="1" applyBorder="1" applyAlignment="1">
      <alignment vertical="center" wrapText="1"/>
    </xf>
    <xf numFmtId="49" fontId="27" fillId="0" borderId="3" xfId="0" applyNumberFormat="1" applyFont="1" applyFill="1" applyBorder="1" applyAlignment="1">
      <alignment horizontal="left" vertical="center" wrapText="1"/>
    </xf>
    <xf numFmtId="49" fontId="6" fillId="0" borderId="35" xfId="0" applyNumberFormat="1" applyFont="1" applyFill="1" applyBorder="1" applyAlignment="1">
      <alignment horizontal="left" vertical="center" wrapText="1"/>
    </xf>
    <xf numFmtId="49" fontId="6" fillId="10" borderId="25" xfId="0" applyNumberFormat="1" applyFont="1" applyFill="1" applyBorder="1" applyAlignment="1">
      <alignment horizontal="left" vertical="center" wrapText="1"/>
    </xf>
    <xf numFmtId="0" fontId="18" fillId="5" borderId="44" xfId="0" applyNumberFormat="1" applyFont="1" applyFill="1" applyBorder="1" applyAlignment="1"/>
    <xf numFmtId="49" fontId="6" fillId="9" borderId="41" xfId="0" applyNumberFormat="1" applyFont="1" applyFill="1" applyBorder="1" applyAlignment="1">
      <alignment horizontal="left" vertical="center" wrapText="1"/>
    </xf>
    <xf numFmtId="49" fontId="6" fillId="9" borderId="61" xfId="0" applyNumberFormat="1" applyFont="1" applyFill="1" applyBorder="1" applyAlignment="1">
      <alignment horizontal="left" vertical="center" wrapText="1"/>
    </xf>
    <xf numFmtId="49" fontId="6" fillId="5" borderId="3" xfId="0" applyNumberFormat="1" applyFont="1" applyFill="1" applyBorder="1" applyAlignment="1">
      <alignment horizontal="left" vertical="center" wrapText="1"/>
    </xf>
    <xf numFmtId="49" fontId="6" fillId="5" borderId="11" xfId="0" applyNumberFormat="1" applyFont="1" applyFill="1" applyBorder="1" applyAlignment="1">
      <alignment horizontal="left" vertical="center" wrapText="1"/>
    </xf>
    <xf numFmtId="49" fontId="6" fillId="10" borderId="41" xfId="0" applyNumberFormat="1" applyFont="1" applyFill="1" applyBorder="1" applyAlignment="1">
      <alignment horizontal="left" vertical="center" wrapText="1"/>
    </xf>
    <xf numFmtId="0" fontId="1" fillId="2" borderId="0" xfId="0" applyFont="1" applyFill="1" applyBorder="1"/>
    <xf numFmtId="0" fontId="8" fillId="5" borderId="28" xfId="0" applyNumberFormat="1" applyFont="1" applyFill="1" applyBorder="1" applyAlignment="1">
      <alignment horizontal="center"/>
    </xf>
    <xf numFmtId="49" fontId="6" fillId="8" borderId="25" xfId="0" applyNumberFormat="1" applyFont="1" applyFill="1" applyBorder="1" applyAlignment="1">
      <alignment horizontal="left"/>
    </xf>
    <xf numFmtId="49" fontId="6" fillId="8" borderId="3" xfId="0" applyNumberFormat="1" applyFont="1" applyFill="1" applyBorder="1" applyAlignment="1">
      <alignment horizontal="left"/>
    </xf>
    <xf numFmtId="49" fontId="6" fillId="10" borderId="3" xfId="0" applyNumberFormat="1" applyFont="1" applyFill="1" applyBorder="1" applyAlignment="1">
      <alignment horizontal="left" vertical="center" wrapText="1"/>
    </xf>
    <xf numFmtId="0" fontId="27" fillId="0" borderId="28" xfId="0" applyNumberFormat="1" applyFont="1" applyFill="1" applyBorder="1" applyAlignment="1" applyProtection="1">
      <alignment horizontal="right" vertical="center" wrapText="1"/>
      <protection locked="0"/>
    </xf>
    <xf numFmtId="0" fontId="27" fillId="0" borderId="28" xfId="0" applyNumberFormat="1" applyFont="1" applyFill="1" applyBorder="1" applyAlignment="1" applyProtection="1">
      <alignment horizontal="right"/>
      <protection locked="0"/>
    </xf>
    <xf numFmtId="0" fontId="27" fillId="0" borderId="46" xfId="0" applyNumberFormat="1" applyFont="1" applyFill="1" applyBorder="1" applyAlignment="1" applyProtection="1">
      <alignment horizontal="right" vertical="center" wrapText="1"/>
      <protection locked="0"/>
    </xf>
    <xf numFmtId="0" fontId="24" fillId="3" borderId="0" xfId="0" applyFont="1" applyFill="1"/>
    <xf numFmtId="0" fontId="5" fillId="3" borderId="0" xfId="0" applyFont="1" applyFill="1" applyBorder="1" applyAlignment="1" applyProtection="1">
      <alignment horizontal="left" vertical="center"/>
    </xf>
    <xf numFmtId="0" fontId="24" fillId="3" borderId="0" xfId="0" applyFont="1" applyFill="1" applyBorder="1" applyAlignment="1"/>
    <xf numFmtId="0" fontId="5" fillId="3" borderId="0" xfId="0" applyFont="1" applyFill="1" applyBorder="1" applyAlignment="1" applyProtection="1">
      <alignment horizontal="center" vertical="center" wrapText="1"/>
    </xf>
    <xf numFmtId="0" fontId="24" fillId="3" borderId="0" xfId="0" applyFont="1" applyFill="1" applyBorder="1" applyAlignment="1">
      <alignment wrapText="1"/>
    </xf>
    <xf numFmtId="0" fontId="5" fillId="3" borderId="0" xfId="0" applyFont="1" applyFill="1" applyBorder="1" applyAlignment="1" applyProtection="1">
      <alignment vertical="top" wrapText="1"/>
    </xf>
    <xf numFmtId="0" fontId="7" fillId="3" borderId="0" xfId="0" applyFont="1" applyFill="1" applyBorder="1" applyProtection="1"/>
    <xf numFmtId="3" fontId="6" fillId="3" borderId="19" xfId="0" applyNumberFormat="1" applyFont="1" applyFill="1" applyBorder="1" applyAlignment="1" applyProtection="1">
      <alignment horizontal="right" vertical="top" wrapText="1"/>
      <protection locked="0"/>
    </xf>
    <xf numFmtId="3" fontId="6" fillId="3" borderId="10" xfId="0" applyNumberFormat="1" applyFont="1" applyFill="1" applyBorder="1" applyAlignment="1" applyProtection="1">
      <alignment horizontal="right" vertical="top" wrapText="1"/>
      <protection locked="0"/>
    </xf>
    <xf numFmtId="0" fontId="7" fillId="3" borderId="0" xfId="0" applyFont="1" applyFill="1" applyProtection="1"/>
    <xf numFmtId="3" fontId="6" fillId="3" borderId="0" xfId="0" applyNumberFormat="1" applyFont="1" applyFill="1" applyBorder="1" applyAlignment="1" applyProtection="1">
      <alignment horizontal="right" vertical="top" wrapText="1"/>
      <protection locked="0"/>
    </xf>
    <xf numFmtId="3" fontId="6" fillId="3" borderId="0" xfId="0" applyNumberFormat="1" applyFont="1" applyFill="1" applyBorder="1" applyAlignment="1" applyProtection="1">
      <alignment horizontal="center" vertical="center"/>
    </xf>
    <xf numFmtId="1" fontId="6" fillId="3" borderId="0" xfId="0" applyNumberFormat="1" applyFont="1" applyFill="1" applyBorder="1" applyAlignment="1" applyProtection="1">
      <alignment horizontal="right" vertical="center"/>
    </xf>
    <xf numFmtId="0" fontId="23" fillId="3" borderId="0" xfId="0" applyFont="1" applyFill="1" applyBorder="1" applyAlignment="1" applyProtection="1">
      <alignment horizontal="left" vertical="top" wrapText="1"/>
    </xf>
    <xf numFmtId="0" fontId="6" fillId="3" borderId="0" xfId="0" applyFont="1" applyFill="1" applyProtection="1"/>
    <xf numFmtId="0" fontId="6" fillId="3" borderId="0" xfId="0" applyFont="1" applyFill="1" applyBorder="1" applyProtection="1"/>
    <xf numFmtId="0" fontId="6" fillId="3" borderId="0" xfId="0" applyFont="1" applyFill="1" applyAlignment="1" applyProtection="1">
      <alignment vertical="center"/>
    </xf>
    <xf numFmtId="166" fontId="6" fillId="3" borderId="0" xfId="0" applyNumberFormat="1" applyFont="1" applyFill="1" applyBorder="1" applyAlignment="1" applyProtection="1">
      <alignment horizontal="center" vertical="center"/>
      <protection locked="0"/>
    </xf>
    <xf numFmtId="0" fontId="24" fillId="3" borderId="0" xfId="0" applyFont="1" applyFill="1" applyBorder="1"/>
    <xf numFmtId="0" fontId="5" fillId="6" borderId="10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left" vertical="center" wrapText="1"/>
    </xf>
    <xf numFmtId="1" fontId="5" fillId="3" borderId="0" xfId="0" applyNumberFormat="1" applyFont="1" applyFill="1" applyBorder="1" applyAlignment="1" applyProtection="1">
      <alignment horizontal="center" vertical="center"/>
    </xf>
    <xf numFmtId="3" fontId="6" fillId="5" borderId="10" xfId="0" applyNumberFormat="1" applyFont="1" applyFill="1" applyBorder="1" applyAlignment="1" applyProtection="1">
      <alignment horizontal="right" vertical="center"/>
    </xf>
    <xf numFmtId="0" fontId="6" fillId="3" borderId="0" xfId="0" applyFont="1" applyFill="1" applyBorder="1" applyAlignment="1" applyProtection="1">
      <alignment vertical="top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vertical="top" wrapText="1"/>
    </xf>
    <xf numFmtId="3" fontId="6" fillId="3" borderId="0" xfId="0" applyNumberFormat="1" applyFont="1" applyFill="1" applyBorder="1" applyAlignment="1" applyProtection="1">
      <alignment horizontal="right" vertical="center"/>
    </xf>
    <xf numFmtId="1" fontId="5" fillId="6" borderId="49" xfId="0" applyNumberFormat="1" applyFont="1" applyFill="1" applyBorder="1" applyAlignment="1" applyProtection="1">
      <alignment horizontal="center" vertical="center"/>
    </xf>
    <xf numFmtId="1" fontId="5" fillId="6" borderId="29" xfId="0" applyNumberFormat="1" applyFont="1" applyFill="1" applyBorder="1" applyAlignment="1" applyProtection="1">
      <alignment horizontal="center" vertical="center"/>
    </xf>
    <xf numFmtId="1" fontId="5" fillId="6" borderId="46" xfId="0" applyNumberFormat="1" applyFont="1" applyFill="1" applyBorder="1" applyAlignment="1" applyProtection="1">
      <alignment horizontal="center" vertical="center"/>
    </xf>
    <xf numFmtId="1" fontId="5" fillId="8" borderId="50" xfId="0" applyNumberFormat="1" applyFont="1" applyFill="1" applyBorder="1" applyAlignment="1" applyProtection="1">
      <alignment horizontal="center" vertical="center"/>
    </xf>
    <xf numFmtId="1" fontId="5" fillId="8" borderId="51" xfId="0" applyNumberFormat="1" applyFont="1" applyFill="1" applyBorder="1" applyAlignment="1" applyProtection="1">
      <alignment horizontal="center" vertical="center"/>
    </xf>
    <xf numFmtId="1" fontId="5" fillId="8" borderId="60" xfId="0" applyNumberFormat="1" applyFont="1" applyFill="1" applyBorder="1" applyAlignment="1" applyProtection="1">
      <alignment horizontal="center" vertical="center"/>
    </xf>
    <xf numFmtId="3" fontId="6" fillId="3" borderId="42" xfId="0" applyNumberFormat="1" applyFont="1" applyFill="1" applyBorder="1" applyAlignment="1" applyProtection="1">
      <alignment horizontal="right" vertical="top" wrapText="1"/>
      <protection locked="0"/>
    </xf>
    <xf numFmtId="3" fontId="6" fillId="3" borderId="27" xfId="0" applyNumberFormat="1" applyFont="1" applyFill="1" applyBorder="1" applyAlignment="1" applyProtection="1">
      <alignment horizontal="right" vertical="top" wrapText="1"/>
      <protection locked="0"/>
    </xf>
    <xf numFmtId="3" fontId="6" fillId="3" borderId="49" xfId="0" applyNumberFormat="1" applyFont="1" applyFill="1" applyBorder="1" applyAlignment="1" applyProtection="1">
      <alignment horizontal="right" vertical="top" wrapText="1"/>
      <protection locked="0"/>
    </xf>
    <xf numFmtId="3" fontId="6" fillId="3" borderId="29" xfId="0" applyNumberFormat="1" applyFont="1" applyFill="1" applyBorder="1" applyAlignment="1" applyProtection="1">
      <alignment horizontal="right" vertical="top" wrapText="1"/>
      <protection locked="0"/>
    </xf>
    <xf numFmtId="3" fontId="6" fillId="3" borderId="46" xfId="0" applyNumberFormat="1" applyFont="1" applyFill="1" applyBorder="1" applyAlignment="1" applyProtection="1">
      <alignment horizontal="right" vertical="top" wrapText="1"/>
      <protection locked="0"/>
    </xf>
    <xf numFmtId="0" fontId="6" fillId="6" borderId="42" xfId="0" applyFont="1" applyFill="1" applyBorder="1" applyAlignment="1" applyProtection="1">
      <alignment vertical="top" wrapText="1"/>
    </xf>
    <xf numFmtId="0" fontId="6" fillId="6" borderId="41" xfId="0" applyFont="1" applyFill="1" applyBorder="1" applyAlignment="1" applyProtection="1">
      <alignment vertical="top" wrapText="1"/>
    </xf>
    <xf numFmtId="0" fontId="6" fillId="6" borderId="49" xfId="0" applyFont="1" applyFill="1" applyBorder="1" applyAlignment="1" applyProtection="1">
      <alignment vertical="top" wrapText="1"/>
    </xf>
    <xf numFmtId="3" fontId="6" fillId="3" borderId="41" xfId="0" applyNumberFormat="1" applyFont="1" applyFill="1" applyBorder="1" applyAlignment="1" applyProtection="1">
      <alignment horizontal="right" vertical="top" wrapText="1"/>
      <protection locked="0"/>
    </xf>
    <xf numFmtId="3" fontId="6" fillId="3" borderId="28" xfId="0" applyNumberFormat="1" applyFont="1" applyFill="1" applyBorder="1" applyAlignment="1" applyProtection="1">
      <alignment horizontal="right" vertical="top" wrapText="1"/>
      <protection locked="0"/>
    </xf>
    <xf numFmtId="3" fontId="6" fillId="5" borderId="15" xfId="0" applyNumberFormat="1" applyFont="1" applyFill="1" applyBorder="1" applyAlignment="1" applyProtection="1">
      <alignment horizontal="right" vertical="center"/>
    </xf>
    <xf numFmtId="3" fontId="6" fillId="5" borderId="16" xfId="0" applyNumberFormat="1" applyFont="1" applyFill="1" applyBorder="1" applyAlignment="1" applyProtection="1">
      <alignment horizontal="right" vertical="center"/>
    </xf>
    <xf numFmtId="3" fontId="6" fillId="5" borderId="22" xfId="0" applyNumberFormat="1" applyFont="1" applyFill="1" applyBorder="1" applyAlignment="1" applyProtection="1">
      <alignment horizontal="right" vertical="center"/>
    </xf>
    <xf numFmtId="0" fontId="6" fillId="6" borderId="49" xfId="0" applyFont="1" applyFill="1" applyBorder="1" applyAlignment="1" applyProtection="1">
      <alignment horizontal="left" vertical="center" wrapText="1"/>
    </xf>
    <xf numFmtId="0" fontId="6" fillId="8" borderId="41" xfId="0" applyFont="1" applyFill="1" applyBorder="1" applyAlignment="1" applyProtection="1">
      <alignment vertical="top" wrapText="1"/>
    </xf>
    <xf numFmtId="0" fontId="6" fillId="8" borderId="49" xfId="0" applyFont="1" applyFill="1" applyBorder="1" applyAlignment="1" applyProtection="1">
      <alignment vertical="top" wrapText="1"/>
    </xf>
    <xf numFmtId="0" fontId="6" fillId="0" borderId="5" xfId="0" applyNumberFormat="1" applyFont="1" applyFill="1" applyBorder="1" applyAlignment="1">
      <alignment horizontal="left" vertical="center" wrapText="1"/>
    </xf>
    <xf numFmtId="0" fontId="6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4" xfId="0" applyNumberFormat="1" applyFont="1" applyFill="1" applyBorder="1" applyAlignment="1" applyProtection="1">
      <alignment horizontal="left" vertical="center" wrapText="1"/>
      <protection locked="0"/>
    </xf>
    <xf numFmtId="0" fontId="5" fillId="9" borderId="14" xfId="0" applyNumberFormat="1" applyFont="1" applyFill="1" applyBorder="1" applyAlignment="1">
      <alignment horizontal="right" vertical="center" wrapText="1"/>
    </xf>
    <xf numFmtId="0" fontId="5" fillId="9" borderId="15" xfId="0" applyNumberFormat="1" applyFont="1" applyFill="1" applyBorder="1" applyAlignment="1">
      <alignment horizontal="right" vertical="center" wrapText="1"/>
    </xf>
    <xf numFmtId="0" fontId="5" fillId="9" borderId="16" xfId="0" applyNumberFormat="1" applyFont="1" applyFill="1" applyBorder="1" applyAlignment="1">
      <alignment horizontal="right" vertical="center" wrapText="1"/>
    </xf>
    <xf numFmtId="3" fontId="6" fillId="5" borderId="3" xfId="0" applyNumberFormat="1" applyFont="1" applyFill="1" applyBorder="1" applyAlignment="1" applyProtection="1">
      <alignment horizontal="right" vertical="center"/>
    </xf>
    <xf numFmtId="3" fontId="6" fillId="5" borderId="14" xfId="0" applyNumberFormat="1" applyFont="1" applyFill="1" applyBorder="1" applyAlignment="1" applyProtection="1">
      <alignment horizontal="right" vertical="center"/>
    </xf>
    <xf numFmtId="3" fontId="6" fillId="5" borderId="50" xfId="0" applyNumberFormat="1" applyFont="1" applyFill="1" applyBorder="1" applyAlignment="1" applyProtection="1">
      <alignment horizontal="right" vertical="center"/>
    </xf>
    <xf numFmtId="3" fontId="6" fillId="5" borderId="51" xfId="0" applyNumberFormat="1" applyFont="1" applyFill="1" applyBorder="1" applyAlignment="1" applyProtection="1">
      <alignment horizontal="right" vertical="center"/>
    </xf>
    <xf numFmtId="3" fontId="6" fillId="5" borderId="29" xfId="0" applyNumberFormat="1" applyFont="1" applyFill="1" applyBorder="1" applyAlignment="1" applyProtection="1">
      <alignment horizontal="right" vertical="center"/>
    </xf>
    <xf numFmtId="3" fontId="6" fillId="5" borderId="46" xfId="0" applyNumberFormat="1" applyFont="1" applyFill="1" applyBorder="1" applyAlignment="1" applyProtection="1">
      <alignment horizontal="right" vertical="center"/>
    </xf>
    <xf numFmtId="3" fontId="6" fillId="3" borderId="10" xfId="0" applyNumberFormat="1" applyFont="1" applyFill="1" applyBorder="1" applyAlignment="1" applyProtection="1">
      <alignment horizontal="center" vertical="center" wrapText="1"/>
      <protection locked="0"/>
    </xf>
    <xf numFmtId="3" fontId="6" fillId="5" borderId="35" xfId="0" applyNumberFormat="1" applyFont="1" applyFill="1" applyBorder="1" applyAlignment="1" applyProtection="1">
      <alignment horizontal="right" vertical="center"/>
    </xf>
    <xf numFmtId="3" fontId="6" fillId="5" borderId="60" xfId="0" applyNumberFormat="1" applyFont="1" applyFill="1" applyBorder="1" applyAlignment="1" applyProtection="1">
      <alignment horizontal="right" vertical="center"/>
    </xf>
    <xf numFmtId="0" fontId="24" fillId="13" borderId="2" xfId="0" applyFont="1" applyFill="1" applyBorder="1" applyAlignment="1">
      <alignment vertical="center"/>
    </xf>
    <xf numFmtId="0" fontId="24" fillId="3" borderId="0" xfId="0" applyFont="1" applyFill="1" applyBorder="1" applyAlignment="1">
      <alignment vertical="center"/>
    </xf>
    <xf numFmtId="2" fontId="7" fillId="5" borderId="19" xfId="0" applyNumberFormat="1" applyFont="1" applyFill="1" applyBorder="1" applyAlignment="1" applyProtection="1">
      <alignment horizontal="center" vertical="center"/>
    </xf>
    <xf numFmtId="0" fontId="34" fillId="7" borderId="50" xfId="0" applyFont="1" applyFill="1" applyBorder="1" applyAlignment="1" applyProtection="1">
      <alignment vertical="center" wrapText="1"/>
    </xf>
    <xf numFmtId="0" fontId="6" fillId="8" borderId="49" xfId="0" applyFont="1" applyFill="1" applyBorder="1" applyAlignment="1" applyProtection="1">
      <alignment horizontal="left" vertical="center" wrapText="1"/>
    </xf>
    <xf numFmtId="0" fontId="6" fillId="6" borderId="41" xfId="0" applyFont="1" applyFill="1" applyBorder="1" applyAlignment="1" applyProtection="1">
      <alignment horizontal="left" vertical="center" wrapText="1"/>
    </xf>
    <xf numFmtId="3" fontId="6" fillId="3" borderId="41" xfId="0" applyNumberFormat="1" applyFont="1" applyFill="1" applyBorder="1" applyAlignment="1" applyProtection="1">
      <alignment horizontal="center" vertical="center" wrapText="1"/>
      <protection locked="0"/>
    </xf>
    <xf numFmtId="0" fontId="6" fillId="13" borderId="45" xfId="0" applyFont="1" applyFill="1" applyBorder="1" applyAlignment="1" applyProtection="1">
      <alignment horizontal="right"/>
    </xf>
    <xf numFmtId="0" fontId="24" fillId="13" borderId="37" xfId="0" applyFont="1" applyFill="1" applyBorder="1" applyAlignment="1">
      <alignment wrapText="1"/>
    </xf>
    <xf numFmtId="3" fontId="6" fillId="3" borderId="49" xfId="0" applyNumberFormat="1" applyFont="1" applyFill="1" applyBorder="1" applyAlignment="1" applyProtection="1">
      <alignment horizontal="right" vertical="center"/>
    </xf>
    <xf numFmtId="3" fontId="6" fillId="3" borderId="29" xfId="0" applyNumberFormat="1" applyFont="1" applyFill="1" applyBorder="1" applyAlignment="1" applyProtection="1">
      <alignment horizontal="right" vertical="center"/>
    </xf>
    <xf numFmtId="3" fontId="6" fillId="3" borderId="46" xfId="0" applyNumberFormat="1" applyFont="1" applyFill="1" applyBorder="1" applyAlignment="1" applyProtection="1">
      <alignment horizontal="right" vertical="center"/>
    </xf>
    <xf numFmtId="0" fontId="6" fillId="6" borderId="50" xfId="0" applyFont="1" applyFill="1" applyBorder="1" applyAlignment="1" applyProtection="1">
      <alignment vertical="top" wrapText="1"/>
    </xf>
    <xf numFmtId="1" fontId="5" fillId="8" borderId="54" xfId="0" applyNumberFormat="1" applyFont="1" applyFill="1" applyBorder="1" applyAlignment="1" applyProtection="1">
      <alignment horizontal="center" vertical="center"/>
    </xf>
    <xf numFmtId="1" fontId="5" fillId="8" borderId="55" xfId="0" applyNumberFormat="1" applyFont="1" applyFill="1" applyBorder="1" applyAlignment="1" applyProtection="1">
      <alignment horizontal="center" vertical="center"/>
    </xf>
    <xf numFmtId="1" fontId="5" fillId="8" borderId="56" xfId="0" applyNumberFormat="1" applyFont="1" applyFill="1" applyBorder="1" applyAlignment="1" applyProtection="1">
      <alignment horizontal="center" vertical="center"/>
    </xf>
    <xf numFmtId="166" fontId="6" fillId="3" borderId="28" xfId="0" applyNumberFormat="1" applyFont="1" applyFill="1" applyBorder="1" applyAlignment="1" applyProtection="1">
      <alignment horizontal="center" vertical="center"/>
      <protection locked="0"/>
    </xf>
    <xf numFmtId="0" fontId="5" fillId="6" borderId="50" xfId="0" applyFont="1" applyFill="1" applyBorder="1" applyAlignment="1" applyProtection="1">
      <alignment vertical="center"/>
    </xf>
    <xf numFmtId="166" fontId="6" fillId="3" borderId="27" xfId="0" applyNumberFormat="1" applyFont="1" applyFill="1" applyBorder="1" applyAlignment="1" applyProtection="1">
      <alignment horizontal="center" vertical="center"/>
      <protection locked="0"/>
    </xf>
    <xf numFmtId="1" fontId="5" fillId="8" borderId="14" xfId="0" applyNumberFormat="1" applyFont="1" applyFill="1" applyBorder="1" applyAlignment="1" applyProtection="1">
      <alignment horizontal="center" vertical="center"/>
    </xf>
    <xf numFmtId="1" fontId="5" fillId="8" borderId="15" xfId="0" applyNumberFormat="1" applyFont="1" applyFill="1" applyBorder="1" applyAlignment="1" applyProtection="1">
      <alignment horizontal="center" vertical="center"/>
    </xf>
    <xf numFmtId="1" fontId="5" fillId="8" borderId="16" xfId="0" applyNumberFormat="1" applyFont="1" applyFill="1" applyBorder="1" applyAlignment="1" applyProtection="1">
      <alignment horizontal="center" vertical="center"/>
    </xf>
    <xf numFmtId="3" fontId="6" fillId="5" borderId="15" xfId="0" applyNumberFormat="1" applyFont="1" applyFill="1" applyBorder="1" applyAlignment="1" applyProtection="1">
      <alignment vertical="center" wrapText="1"/>
    </xf>
    <xf numFmtId="3" fontId="6" fillId="5" borderId="16" xfId="0" applyNumberFormat="1" applyFont="1" applyFill="1" applyBorder="1" applyAlignment="1" applyProtection="1">
      <alignment vertical="center" wrapText="1"/>
    </xf>
    <xf numFmtId="1" fontId="5" fillId="6" borderId="51" xfId="0" applyNumberFormat="1" applyFont="1" applyFill="1" applyBorder="1" applyAlignment="1" applyProtection="1">
      <alignment horizontal="center" vertical="center"/>
    </xf>
    <xf numFmtId="1" fontId="5" fillId="6" borderId="60" xfId="0" applyNumberFormat="1" applyFont="1" applyFill="1" applyBorder="1" applyAlignment="1" applyProtection="1">
      <alignment horizontal="center" vertical="center"/>
    </xf>
    <xf numFmtId="0" fontId="15" fillId="3" borderId="0" xfId="0" applyFont="1" applyFill="1" applyAlignment="1">
      <alignment vertical="center"/>
    </xf>
    <xf numFmtId="0" fontId="24" fillId="3" borderId="0" xfId="0" applyFont="1" applyFill="1" applyAlignment="1"/>
    <xf numFmtId="0" fontId="24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 applyProtection="1">
      <alignment horizontal="left" vertical="top" wrapText="1"/>
    </xf>
    <xf numFmtId="0" fontId="6" fillId="3" borderId="0" xfId="0" applyFont="1" applyFill="1" applyBorder="1" applyAlignment="1" applyProtection="1">
      <alignment wrapText="1"/>
    </xf>
    <xf numFmtId="0" fontId="5" fillId="3" borderId="0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3" fontId="6" fillId="3" borderId="10" xfId="0" applyNumberFormat="1" applyFont="1" applyFill="1" applyBorder="1" applyAlignment="1" applyProtection="1">
      <alignment horizontal="right" vertical="center" wrapText="1"/>
    </xf>
    <xf numFmtId="0" fontId="6" fillId="3" borderId="0" xfId="0" applyFont="1" applyFill="1" applyBorder="1" applyAlignment="1" applyProtection="1">
      <alignment horizontal="left" vertical="center"/>
    </xf>
    <xf numFmtId="3" fontId="6" fillId="3" borderId="0" xfId="0" applyNumberFormat="1" applyFont="1" applyFill="1" applyBorder="1" applyAlignment="1" applyProtection="1">
      <alignment horizontal="right" vertical="center" wrapText="1"/>
    </xf>
    <xf numFmtId="3" fontId="36" fillId="3" borderId="0" xfId="0" applyNumberFormat="1" applyFont="1" applyFill="1" applyBorder="1" applyAlignment="1" applyProtection="1">
      <alignment horizontal="right" vertical="center"/>
    </xf>
    <xf numFmtId="0" fontId="6" fillId="6" borderId="10" xfId="0" applyFont="1" applyFill="1" applyBorder="1" applyAlignment="1" applyProtection="1">
      <alignment horizontal="center" vertical="center" wrapText="1"/>
      <protection locked="0"/>
    </xf>
    <xf numFmtId="0" fontId="6" fillId="6" borderId="19" xfId="0" applyFont="1" applyFill="1" applyBorder="1" applyAlignment="1" applyProtection="1">
      <alignment horizontal="center" vertical="center"/>
    </xf>
    <xf numFmtId="0" fontId="6" fillId="6" borderId="11" xfId="0" applyFont="1" applyFill="1" applyBorder="1" applyAlignment="1" applyProtection="1">
      <alignment horizontal="center" vertical="center"/>
    </xf>
    <xf numFmtId="0" fontId="6" fillId="6" borderId="11" xfId="0" applyFont="1" applyFill="1" applyBorder="1" applyAlignment="1" applyProtection="1">
      <alignment horizontal="center" vertical="center"/>
      <protection locked="0"/>
    </xf>
    <xf numFmtId="3" fontId="6" fillId="5" borderId="10" xfId="0" applyNumberFormat="1" applyFont="1" applyFill="1" applyBorder="1" applyAlignment="1" applyProtection="1">
      <alignment horizontal="right" vertical="center" wrapText="1"/>
    </xf>
    <xf numFmtId="0" fontId="5" fillId="6" borderId="10" xfId="0" applyFont="1" applyFill="1" applyBorder="1" applyAlignment="1" applyProtection="1">
      <alignment horizontal="center" vertical="center"/>
    </xf>
    <xf numFmtId="0" fontId="6" fillId="6" borderId="10" xfId="0" applyFont="1" applyFill="1" applyBorder="1" applyAlignment="1" applyProtection="1">
      <alignment horizontal="left" vertical="center" wrapText="1"/>
    </xf>
    <xf numFmtId="0" fontId="6" fillId="6" borderId="10" xfId="0" applyFont="1" applyFill="1" applyBorder="1" applyAlignment="1" applyProtection="1">
      <alignment vertical="center" wrapText="1"/>
    </xf>
    <xf numFmtId="0" fontId="6" fillId="6" borderId="1" xfId="0" applyFont="1" applyFill="1" applyBorder="1" applyAlignment="1" applyProtection="1">
      <alignment horizontal="left" vertical="center" wrapText="1"/>
    </xf>
    <xf numFmtId="0" fontId="5" fillId="6" borderId="47" xfId="0" applyFont="1" applyFill="1" applyBorder="1" applyAlignment="1" applyProtection="1">
      <alignment vertical="top" wrapText="1"/>
    </xf>
    <xf numFmtId="0" fontId="5" fillId="6" borderId="48" xfId="0" applyFont="1" applyFill="1" applyBorder="1" applyAlignment="1" applyProtection="1">
      <alignment vertical="top" wrapText="1"/>
    </xf>
    <xf numFmtId="3" fontId="6" fillId="5" borderId="19" xfId="0" applyNumberFormat="1" applyFont="1" applyFill="1" applyBorder="1" applyAlignment="1" applyProtection="1">
      <alignment horizontal="right" vertical="center" wrapText="1"/>
    </xf>
    <xf numFmtId="3" fontId="6" fillId="5" borderId="19" xfId="0" applyNumberFormat="1" applyFont="1" applyFill="1" applyBorder="1" applyAlignment="1" applyProtection="1">
      <alignment horizontal="right" vertical="center"/>
    </xf>
    <xf numFmtId="0" fontId="6" fillId="6" borderId="41" xfId="0" applyFont="1" applyFill="1" applyBorder="1" applyAlignment="1" applyProtection="1">
      <alignment horizontal="center" vertical="center" wrapText="1"/>
      <protection locked="0"/>
    </xf>
    <xf numFmtId="3" fontId="6" fillId="5" borderId="27" xfId="0" applyNumberFormat="1" applyFont="1" applyFill="1" applyBorder="1" applyAlignment="1" applyProtection="1">
      <alignment horizontal="right" vertical="center" wrapText="1"/>
    </xf>
    <xf numFmtId="3" fontId="6" fillId="5" borderId="28" xfId="0" applyNumberFormat="1" applyFont="1" applyFill="1" applyBorder="1" applyAlignment="1" applyProtection="1">
      <alignment horizontal="right" vertical="center" wrapText="1"/>
    </xf>
    <xf numFmtId="0" fontId="6" fillId="6" borderId="41" xfId="0" applyFont="1" applyFill="1" applyBorder="1" applyAlignment="1" applyProtection="1">
      <alignment horizontal="center" vertical="center"/>
      <protection locked="0"/>
    </xf>
    <xf numFmtId="0" fontId="6" fillId="6" borderId="49" xfId="0" applyFont="1" applyFill="1" applyBorder="1" applyAlignment="1" applyProtection="1">
      <alignment horizontal="center" vertical="center"/>
      <protection locked="0"/>
    </xf>
    <xf numFmtId="0" fontId="5" fillId="6" borderId="50" xfId="0" applyFont="1" applyFill="1" applyBorder="1" applyAlignment="1" applyProtection="1">
      <alignment horizontal="left" vertical="center" wrapText="1"/>
    </xf>
    <xf numFmtId="167" fontId="6" fillId="6" borderId="42" xfId="0" applyNumberFormat="1" applyFont="1" applyFill="1" applyBorder="1" applyAlignment="1" applyProtection="1">
      <alignment horizontal="center" vertical="center" wrapText="1"/>
      <protection locked="0"/>
    </xf>
    <xf numFmtId="3" fontId="6" fillId="5" borderId="27" xfId="0" applyNumberFormat="1" applyFont="1" applyFill="1" applyBorder="1" applyAlignment="1" applyProtection="1">
      <alignment horizontal="right" vertical="center"/>
    </xf>
    <xf numFmtId="167" fontId="6" fillId="6" borderId="41" xfId="0" applyNumberFormat="1" applyFont="1" applyFill="1" applyBorder="1" applyAlignment="1" applyProtection="1">
      <alignment horizontal="center" vertical="center" wrapText="1"/>
      <protection locked="0"/>
    </xf>
    <xf numFmtId="3" fontId="6" fillId="5" borderId="28" xfId="0" applyNumberFormat="1" applyFont="1" applyFill="1" applyBorder="1" applyAlignment="1" applyProtection="1">
      <alignment horizontal="right" vertical="center"/>
    </xf>
    <xf numFmtId="167" fontId="6" fillId="6" borderId="41" xfId="0" applyNumberFormat="1" applyFont="1" applyFill="1" applyBorder="1" applyAlignment="1" applyProtection="1">
      <alignment horizontal="center" vertical="center"/>
      <protection locked="0"/>
    </xf>
    <xf numFmtId="0" fontId="6" fillId="6" borderId="28" xfId="0" applyFont="1" applyFill="1" applyBorder="1" applyAlignment="1" applyProtection="1">
      <alignment horizontal="center" vertical="center"/>
    </xf>
    <xf numFmtId="0" fontId="6" fillId="6" borderId="46" xfId="0" applyFont="1" applyFill="1" applyBorder="1" applyAlignment="1" applyProtection="1">
      <alignment horizontal="center" vertical="center"/>
    </xf>
    <xf numFmtId="0" fontId="6" fillId="6" borderId="49" xfId="0" applyFont="1" applyFill="1" applyBorder="1" applyAlignment="1" applyProtection="1">
      <alignment horizontal="center" vertical="center" wrapText="1"/>
      <protection locked="0"/>
    </xf>
    <xf numFmtId="3" fontId="6" fillId="5" borderId="59" xfId="0" applyNumberFormat="1" applyFont="1" applyFill="1" applyBorder="1" applyAlignment="1" applyProtection="1">
      <alignment horizontal="right" vertical="center" wrapText="1"/>
    </xf>
    <xf numFmtId="3" fontId="6" fillId="5" borderId="66" xfId="0" applyNumberFormat="1" applyFont="1" applyFill="1" applyBorder="1" applyAlignment="1" applyProtection="1">
      <alignment horizontal="right" vertical="center" wrapText="1"/>
    </xf>
    <xf numFmtId="3" fontId="6" fillId="5" borderId="51" xfId="0" applyNumberFormat="1" applyFont="1" applyFill="1" applyBorder="1" applyAlignment="1" applyProtection="1">
      <alignment horizontal="right" vertical="center" wrapText="1"/>
    </xf>
    <xf numFmtId="0" fontId="24" fillId="13" borderId="37" xfId="0" applyFont="1" applyFill="1" applyBorder="1" applyAlignment="1">
      <alignment vertical="center"/>
    </xf>
    <xf numFmtId="1" fontId="6" fillId="13" borderId="50" xfId="0" applyNumberFormat="1" applyFont="1" applyFill="1" applyBorder="1" applyAlignment="1" applyProtection="1">
      <alignment horizontal="right" vertical="center"/>
      <protection locked="0"/>
    </xf>
    <xf numFmtId="1" fontId="6" fillId="13" borderId="41" xfId="0" applyNumberFormat="1" applyFont="1" applyFill="1" applyBorder="1" applyAlignment="1" applyProtection="1">
      <alignment horizontal="right" vertical="center"/>
      <protection locked="0"/>
    </xf>
    <xf numFmtId="1" fontId="6" fillId="13" borderId="49" xfId="0" applyNumberFormat="1" applyFont="1" applyFill="1" applyBorder="1" applyAlignment="1" applyProtection="1">
      <alignment horizontal="right" vertical="center"/>
      <protection locked="0"/>
    </xf>
    <xf numFmtId="3" fontId="24" fillId="5" borderId="10" xfId="0" applyNumberFormat="1" applyFont="1" applyFill="1" applyBorder="1"/>
    <xf numFmtId="0" fontId="34" fillId="7" borderId="10" xfId="0" applyFont="1" applyFill="1" applyBorder="1" applyAlignment="1" applyProtection="1">
      <alignment vertical="top" wrapText="1"/>
    </xf>
    <xf numFmtId="0" fontId="5" fillId="6" borderId="41" xfId="0" applyFont="1" applyFill="1" applyBorder="1" applyAlignment="1" applyProtection="1">
      <alignment horizontal="left" vertical="center" wrapText="1"/>
    </xf>
    <xf numFmtId="168" fontId="6" fillId="6" borderId="41" xfId="0" applyNumberFormat="1" applyFont="1" applyFill="1" applyBorder="1" applyAlignment="1" applyProtection="1">
      <alignment horizontal="center" vertical="center" wrapText="1"/>
      <protection locked="0"/>
    </xf>
    <xf numFmtId="168" fontId="6" fillId="6" borderId="41" xfId="0" applyNumberFormat="1" applyFont="1" applyFill="1" applyBorder="1" applyAlignment="1" applyProtection="1">
      <alignment horizontal="center" vertical="center"/>
      <protection locked="0"/>
    </xf>
    <xf numFmtId="0" fontId="24" fillId="6" borderId="2" xfId="0" applyFont="1" applyFill="1" applyBorder="1"/>
    <xf numFmtId="0" fontId="24" fillId="6" borderId="3" xfId="0" applyFont="1" applyFill="1" applyBorder="1"/>
    <xf numFmtId="168" fontId="6" fillId="14" borderId="41" xfId="0" applyNumberFormat="1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vertical="center" wrapText="1"/>
      <protection locked="0"/>
    </xf>
    <xf numFmtId="0" fontId="6" fillId="3" borderId="7" xfId="0" applyFont="1" applyFill="1" applyBorder="1" applyAlignment="1" applyProtection="1">
      <alignment horizontal="center" vertical="center" wrapText="1"/>
      <protection locked="0"/>
    </xf>
    <xf numFmtId="0" fontId="6" fillId="3" borderId="41" xfId="0" applyFont="1" applyFill="1" applyBorder="1" applyAlignment="1" applyProtection="1">
      <alignment vertical="center" wrapText="1"/>
      <protection locked="0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vertical="center" wrapText="1"/>
      <protection locked="0"/>
    </xf>
    <xf numFmtId="166" fontId="6" fillId="3" borderId="24" xfId="0" applyNumberFormat="1" applyFont="1" applyFill="1" applyBorder="1" applyAlignment="1" applyProtection="1">
      <alignment horizontal="center" vertical="center"/>
      <protection locked="0"/>
    </xf>
    <xf numFmtId="0" fontId="7" fillId="3" borderId="0" xfId="0" applyFont="1" applyFill="1"/>
    <xf numFmtId="0" fontId="6" fillId="3" borderId="10" xfId="0" applyFont="1" applyFill="1" applyBorder="1" applyAlignment="1" applyProtection="1">
      <alignment vertical="center" wrapText="1"/>
      <protection locked="0"/>
    </xf>
    <xf numFmtId="0" fontId="6" fillId="3" borderId="19" xfId="0" applyFont="1" applyFill="1" applyBorder="1" applyAlignment="1" applyProtection="1">
      <alignment vertical="center" wrapText="1"/>
      <protection locked="0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/>
    <xf numFmtId="0" fontId="6" fillId="3" borderId="0" xfId="0" applyFont="1" applyFill="1" applyBorder="1" applyAlignment="1" applyProtection="1">
      <alignment horizontal="left" vertical="center"/>
      <protection locked="0"/>
    </xf>
    <xf numFmtId="0" fontId="42" fillId="3" borderId="0" xfId="0" applyNumberFormat="1" applyFont="1" applyFill="1" applyBorder="1" applyAlignment="1" applyProtection="1">
      <alignment horizontal="left" vertical="center"/>
    </xf>
    <xf numFmtId="0" fontId="31" fillId="3" borderId="0" xfId="0" applyFont="1" applyFill="1"/>
    <xf numFmtId="0" fontId="5" fillId="6" borderId="1" xfId="0" applyFont="1" applyFill="1" applyBorder="1" applyAlignment="1">
      <alignment vertical="center"/>
    </xf>
    <xf numFmtId="0" fontId="33" fillId="7" borderId="11" xfId="0" applyFont="1" applyFill="1" applyBorder="1" applyAlignment="1">
      <alignment horizontal="center" vertical="center" wrapText="1"/>
    </xf>
    <xf numFmtId="0" fontId="5" fillId="8" borderId="61" xfId="0" applyFont="1" applyFill="1" applyBorder="1" applyAlignment="1">
      <alignment horizontal="center" vertical="center" wrapText="1"/>
    </xf>
    <xf numFmtId="0" fontId="5" fillId="8" borderId="24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 applyProtection="1">
      <alignment vertical="center" wrapText="1"/>
      <protection locked="0"/>
    </xf>
    <xf numFmtId="166" fontId="6" fillId="3" borderId="43" xfId="0" applyNumberFormat="1" applyFont="1" applyFill="1" applyBorder="1" applyAlignment="1" applyProtection="1">
      <alignment horizontal="center" vertical="center"/>
      <protection locked="0"/>
    </xf>
    <xf numFmtId="166" fontId="6" fillId="3" borderId="65" xfId="0" applyNumberFormat="1" applyFont="1" applyFill="1" applyBorder="1" applyAlignment="1" applyProtection="1">
      <alignment horizontal="center" vertical="center"/>
      <protection locked="0"/>
    </xf>
    <xf numFmtId="166" fontId="6" fillId="3" borderId="25" xfId="0" applyNumberFormat="1" applyFont="1" applyFill="1" applyBorder="1" applyAlignment="1" applyProtection="1">
      <alignment horizontal="center" vertical="center"/>
      <protection locked="0"/>
    </xf>
    <xf numFmtId="166" fontId="6" fillId="3" borderId="52" xfId="0" applyNumberFormat="1" applyFont="1" applyFill="1" applyBorder="1" applyAlignment="1" applyProtection="1">
      <alignment horizontal="center" vertical="center"/>
      <protection locked="0"/>
    </xf>
    <xf numFmtId="166" fontId="15" fillId="3" borderId="25" xfId="0" applyNumberFormat="1" applyFont="1" applyFill="1" applyBorder="1" applyAlignment="1" applyProtection="1">
      <alignment horizontal="center" vertical="center"/>
      <protection locked="0"/>
    </xf>
    <xf numFmtId="166" fontId="6" fillId="3" borderId="58" xfId="0" applyNumberFormat="1" applyFont="1" applyFill="1" applyBorder="1" applyAlignment="1" applyProtection="1">
      <alignment horizontal="center" vertical="center"/>
      <protection locked="0"/>
    </xf>
    <xf numFmtId="166" fontId="6" fillId="3" borderId="39" xfId="0" applyNumberFormat="1" applyFont="1" applyFill="1" applyBorder="1" applyAlignment="1" applyProtection="1">
      <alignment horizontal="center" vertical="center"/>
      <protection locked="0"/>
    </xf>
    <xf numFmtId="4" fontId="6" fillId="5" borderId="49" xfId="0" applyNumberFormat="1" applyFont="1" applyFill="1" applyBorder="1" applyAlignment="1">
      <alignment horizontal="center" vertical="center" wrapText="1"/>
    </xf>
    <xf numFmtId="4" fontId="6" fillId="3" borderId="42" xfId="0" applyNumberFormat="1" applyFont="1" applyFill="1" applyBorder="1" applyAlignment="1" applyProtection="1">
      <alignment horizontal="center" vertical="center"/>
      <protection locked="0"/>
    </xf>
    <xf numFmtId="4" fontId="6" fillId="3" borderId="41" xfId="0" applyNumberFormat="1" applyFont="1" applyFill="1" applyBorder="1" applyAlignment="1" applyProtection="1">
      <alignment horizontal="center" vertical="center"/>
      <protection locked="0"/>
    </xf>
    <xf numFmtId="4" fontId="6" fillId="3" borderId="61" xfId="0" applyNumberFormat="1" applyFont="1" applyFill="1" applyBorder="1" applyAlignment="1" applyProtection="1">
      <alignment horizontal="center" vertical="center"/>
      <protection locked="0"/>
    </xf>
    <xf numFmtId="0" fontId="24" fillId="5" borderId="2" xfId="0" applyFont="1" applyFill="1" applyBorder="1" applyAlignment="1">
      <alignment horizontal="center" vertical="center"/>
    </xf>
    <xf numFmtId="2" fontId="33" fillId="7" borderId="2" xfId="0" applyNumberFormat="1" applyFont="1" applyFill="1" applyBorder="1" applyAlignment="1">
      <alignment horizontal="center" vertical="center" wrapText="1"/>
    </xf>
    <xf numFmtId="0" fontId="31" fillId="6" borderId="2" xfId="0" applyFont="1" applyFill="1" applyBorder="1" applyAlignment="1">
      <alignment vertical="center"/>
    </xf>
    <xf numFmtId="0" fontId="31" fillId="6" borderId="3" xfId="0" applyFont="1" applyFill="1" applyBorder="1" applyAlignment="1">
      <alignment vertical="center"/>
    </xf>
    <xf numFmtId="0" fontId="0" fillId="5" borderId="0" xfId="0" applyFill="1"/>
    <xf numFmtId="0" fontId="24" fillId="5" borderId="0" xfId="0" applyFont="1" applyFill="1"/>
    <xf numFmtId="0" fontId="31" fillId="5" borderId="0" xfId="0" applyFont="1" applyFill="1"/>
    <xf numFmtId="49" fontId="24" fillId="5" borderId="0" xfId="0" applyNumberFormat="1" applyFont="1" applyFill="1"/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5" fillId="6" borderId="11" xfId="0" applyFont="1" applyFill="1" applyBorder="1" applyAlignment="1">
      <alignment horizontal="center" vertical="center" wrapText="1"/>
    </xf>
    <xf numFmtId="0" fontId="33" fillId="7" borderId="39" xfId="0" applyFont="1" applyFill="1" applyBorder="1" applyAlignment="1">
      <alignment horizontal="center" vertical="center" wrapText="1"/>
    </xf>
    <xf numFmtId="0" fontId="6" fillId="6" borderId="28" xfId="0" applyFont="1" applyFill="1" applyBorder="1" applyAlignment="1" applyProtection="1">
      <alignment horizontal="center" vertical="center" wrapText="1"/>
      <protection locked="0"/>
    </xf>
    <xf numFmtId="0" fontId="6" fillId="6" borderId="27" xfId="0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/>
    <xf numFmtId="9" fontId="6" fillId="3" borderId="10" xfId="0" applyNumberFormat="1" applyFont="1" applyFill="1" applyBorder="1" applyAlignment="1"/>
    <xf numFmtId="9" fontId="6" fillId="3" borderId="10" xfId="0" applyNumberFormat="1" applyFont="1" applyFill="1" applyBorder="1" applyAlignment="1" applyProtection="1">
      <alignment vertical="center" wrapText="1"/>
      <protection locked="0"/>
    </xf>
    <xf numFmtId="2" fontId="6" fillId="3" borderId="41" xfId="0" applyNumberFormat="1" applyFont="1" applyFill="1" applyBorder="1" applyAlignment="1" applyProtection="1">
      <alignment horizontal="center" vertical="center" wrapText="1"/>
      <protection locked="0"/>
    </xf>
    <xf numFmtId="2" fontId="6" fillId="3" borderId="41" xfId="0" applyNumberFormat="1" applyFont="1" applyFill="1" applyBorder="1" applyAlignment="1" applyProtection="1">
      <alignment horizontal="center" vertical="center"/>
      <protection locked="0"/>
    </xf>
    <xf numFmtId="2" fontId="6" fillId="3" borderId="42" xfId="0" applyNumberFormat="1" applyFont="1" applyFill="1" applyBorder="1" applyAlignment="1" applyProtection="1">
      <alignment horizontal="center" vertical="center"/>
      <protection locked="0"/>
    </xf>
    <xf numFmtId="2" fontId="5" fillId="3" borderId="41" xfId="0" applyNumberFormat="1" applyFont="1" applyFill="1" applyBorder="1" applyAlignment="1" applyProtection="1">
      <alignment horizontal="center" vertical="center"/>
      <protection locked="0"/>
    </xf>
    <xf numFmtId="2" fontId="6" fillId="3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19" xfId="0" applyFont="1" applyFill="1" applyBorder="1" applyAlignment="1" applyProtection="1">
      <alignment horizontal="center" vertical="center" wrapText="1"/>
      <protection locked="0"/>
    </xf>
    <xf numFmtId="0" fontId="6" fillId="6" borderId="29" xfId="0" applyFont="1" applyFill="1" applyBorder="1" applyAlignment="1" applyProtection="1">
      <alignment horizontal="center" vertical="center" wrapText="1"/>
      <protection locked="0"/>
    </xf>
    <xf numFmtId="2" fontId="6" fillId="5" borderId="46" xfId="0" applyNumberFormat="1" applyFont="1" applyFill="1" applyBorder="1" applyAlignment="1">
      <alignment horizontal="center" vertical="center" wrapText="1"/>
    </xf>
    <xf numFmtId="2" fontId="6" fillId="5" borderId="28" xfId="0" applyNumberFormat="1" applyFont="1" applyFill="1" applyBorder="1" applyAlignment="1">
      <alignment horizontal="center" vertical="center"/>
    </xf>
    <xf numFmtId="10" fontId="6" fillId="3" borderId="10" xfId="0" applyNumberFormat="1" applyFont="1" applyFill="1" applyBorder="1" applyAlignment="1" applyProtection="1">
      <alignment vertical="center" wrapText="1"/>
      <protection locked="0"/>
    </xf>
    <xf numFmtId="10" fontId="6" fillId="3" borderId="7" xfId="0" applyNumberFormat="1" applyFont="1" applyFill="1" applyBorder="1" applyAlignment="1" applyProtection="1">
      <alignment vertical="center" wrapText="1"/>
      <protection locked="0"/>
    </xf>
    <xf numFmtId="10" fontId="6" fillId="3" borderId="1" xfId="0" applyNumberFormat="1" applyFont="1" applyFill="1" applyBorder="1" applyAlignment="1" applyProtection="1">
      <alignment vertical="center" wrapText="1"/>
      <protection locked="0"/>
    </xf>
    <xf numFmtId="10" fontId="6" fillId="3" borderId="4" xfId="0" applyNumberFormat="1" applyFont="1" applyFill="1" applyBorder="1" applyAlignment="1" applyProtection="1">
      <alignment vertical="center" wrapText="1"/>
      <protection locked="0"/>
    </xf>
    <xf numFmtId="49" fontId="6" fillId="15" borderId="41" xfId="0" applyNumberFormat="1" applyFont="1" applyFill="1" applyBorder="1" applyAlignment="1">
      <alignment horizontal="left" vertical="center" wrapText="1"/>
    </xf>
    <xf numFmtId="49" fontId="6" fillId="15" borderId="42" xfId="0" applyNumberFormat="1" applyFont="1" applyFill="1" applyBorder="1" applyAlignment="1">
      <alignment horizontal="left" vertical="center" wrapText="1"/>
    </xf>
    <xf numFmtId="0" fontId="6" fillId="15" borderId="41" xfId="0" applyNumberFormat="1" applyFont="1" applyFill="1" applyBorder="1" applyAlignment="1">
      <alignment horizontal="left" vertical="center" wrapText="1"/>
    </xf>
    <xf numFmtId="49" fontId="6" fillId="3" borderId="41" xfId="0" applyNumberFormat="1" applyFont="1" applyFill="1" applyBorder="1"/>
    <xf numFmtId="0" fontId="6" fillId="15" borderId="25" xfId="0" applyNumberFormat="1" applyFont="1" applyFill="1" applyBorder="1" applyAlignment="1">
      <alignment horizontal="left" vertical="center" wrapText="1"/>
    </xf>
    <xf numFmtId="0" fontId="6" fillId="3" borderId="42" xfId="0" applyNumberFormat="1" applyFont="1" applyFill="1" applyBorder="1"/>
    <xf numFmtId="0" fontId="6" fillId="3" borderId="41" xfId="0" applyNumberFormat="1" applyFont="1" applyFill="1" applyBorder="1"/>
    <xf numFmtId="2" fontId="33" fillId="7" borderId="46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top" wrapText="1"/>
    </xf>
    <xf numFmtId="3" fontId="6" fillId="3" borderId="10" xfId="0" applyNumberFormat="1" applyFont="1" applyFill="1" applyBorder="1" applyAlignment="1" applyProtection="1">
      <alignment wrapText="1"/>
      <protection locked="0"/>
    </xf>
    <xf numFmtId="3" fontId="6" fillId="3" borderId="11" xfId="0" applyNumberFormat="1" applyFont="1" applyFill="1" applyBorder="1" applyAlignment="1" applyProtection="1">
      <alignment wrapText="1"/>
      <protection locked="0"/>
    </xf>
    <xf numFmtId="3" fontId="6" fillId="3" borderId="19" xfId="0" applyNumberFormat="1" applyFont="1" applyFill="1" applyBorder="1" applyAlignment="1" applyProtection="1">
      <alignment wrapText="1"/>
      <protection locked="0"/>
    </xf>
    <xf numFmtId="0" fontId="8" fillId="3" borderId="0" xfId="0" applyFont="1" applyFill="1" applyBorder="1" applyAlignment="1" applyProtection="1">
      <alignment horizontal="left" vertical="center"/>
    </xf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 vertical="center"/>
    </xf>
    <xf numFmtId="0" fontId="27" fillId="3" borderId="0" xfId="0" applyFont="1" applyFill="1" applyBorder="1" applyAlignment="1" applyProtection="1">
      <alignment horizontal="left" vertical="center"/>
    </xf>
    <xf numFmtId="0" fontId="5" fillId="6" borderId="1" xfId="0" applyFont="1" applyFill="1" applyBorder="1" applyAlignment="1" applyProtection="1">
      <alignment horizontal="left" vertical="center"/>
    </xf>
    <xf numFmtId="0" fontId="6" fillId="6" borderId="2" xfId="0" applyFont="1" applyFill="1" applyBorder="1" applyAlignment="1" applyProtection="1">
      <alignment horizontal="left" vertical="center"/>
    </xf>
    <xf numFmtId="0" fontId="6" fillId="6" borderId="3" xfId="0" applyFont="1" applyFill="1" applyBorder="1" applyAlignment="1" applyProtection="1">
      <alignment horizontal="left" vertical="center"/>
    </xf>
    <xf numFmtId="0" fontId="5" fillId="8" borderId="10" xfId="0" applyFont="1" applyFill="1" applyBorder="1" applyAlignment="1" applyProtection="1">
      <alignment horizontal="center" vertical="center" wrapText="1"/>
    </xf>
    <xf numFmtId="0" fontId="5" fillId="8" borderId="41" xfId="0" applyFont="1" applyFill="1" applyBorder="1" applyAlignment="1" applyProtection="1">
      <alignment horizontal="center" vertical="center" wrapText="1"/>
    </xf>
    <xf numFmtId="0" fontId="5" fillId="8" borderId="28" xfId="0" applyFont="1" applyFill="1" applyBorder="1" applyAlignment="1" applyProtection="1">
      <alignment horizontal="center" vertical="center" wrapText="1"/>
    </xf>
    <xf numFmtId="3" fontId="6" fillId="3" borderId="41" xfId="0" applyNumberFormat="1" applyFont="1" applyFill="1" applyBorder="1" applyAlignment="1" applyProtection="1">
      <alignment wrapText="1"/>
      <protection locked="0"/>
    </xf>
    <xf numFmtId="3" fontId="6" fillId="3" borderId="28" xfId="0" applyNumberFormat="1" applyFont="1" applyFill="1" applyBorder="1" applyAlignment="1" applyProtection="1">
      <alignment wrapText="1"/>
      <protection locked="0"/>
    </xf>
    <xf numFmtId="3" fontId="6" fillId="3" borderId="61" xfId="0" applyNumberFormat="1" applyFont="1" applyFill="1" applyBorder="1" applyAlignment="1" applyProtection="1">
      <alignment wrapText="1"/>
      <protection locked="0"/>
    </xf>
    <xf numFmtId="3" fontId="6" fillId="3" borderId="24" xfId="0" applyNumberFormat="1" applyFont="1" applyFill="1" applyBorder="1" applyAlignment="1" applyProtection="1">
      <alignment wrapText="1"/>
      <protection locked="0"/>
    </xf>
    <xf numFmtId="3" fontId="6" fillId="5" borderId="49" xfId="0" applyNumberFormat="1" applyFont="1" applyFill="1" applyBorder="1" applyAlignment="1" applyProtection="1">
      <alignment horizontal="right" vertical="top" wrapText="1"/>
    </xf>
    <xf numFmtId="3" fontId="6" fillId="5" borderId="10" xfId="0" applyNumberFormat="1" applyFont="1" applyFill="1" applyBorder="1" applyAlignment="1" applyProtection="1">
      <alignment horizontal="right" vertical="top" wrapText="1"/>
    </xf>
    <xf numFmtId="0" fontId="33" fillId="7" borderId="41" xfId="0" applyFont="1" applyFill="1" applyBorder="1" applyAlignment="1" applyProtection="1">
      <alignment vertical="center" wrapText="1"/>
    </xf>
    <xf numFmtId="0" fontId="33" fillId="7" borderId="49" xfId="0" applyFont="1" applyFill="1" applyBorder="1" applyAlignment="1" applyProtection="1">
      <alignment vertical="center" wrapText="1"/>
    </xf>
    <xf numFmtId="3" fontId="6" fillId="5" borderId="41" xfId="0" applyNumberFormat="1" applyFont="1" applyFill="1" applyBorder="1" applyAlignment="1" applyProtection="1">
      <alignment horizontal="right" vertical="top" wrapText="1"/>
    </xf>
    <xf numFmtId="0" fontId="5" fillId="8" borderId="41" xfId="0" applyFont="1" applyFill="1" applyBorder="1" applyAlignment="1" applyProtection="1">
      <alignment horizontal="center" vertical="center"/>
    </xf>
    <xf numFmtId="0" fontId="5" fillId="8" borderId="10" xfId="0" applyFont="1" applyFill="1" applyBorder="1" applyAlignment="1" applyProtection="1">
      <alignment horizontal="center" vertical="center"/>
    </xf>
    <xf numFmtId="0" fontId="6" fillId="6" borderId="42" xfId="0" applyFont="1" applyFill="1" applyBorder="1" applyAlignment="1" applyProtection="1">
      <alignment horizontal="left" vertical="center" wrapText="1"/>
    </xf>
    <xf numFmtId="0" fontId="5" fillId="6" borderId="42" xfId="0" applyFont="1" applyFill="1" applyBorder="1" applyAlignment="1" applyProtection="1">
      <alignment horizontal="left" vertical="center" wrapText="1"/>
    </xf>
    <xf numFmtId="0" fontId="33" fillId="7" borderId="42" xfId="0" applyFont="1" applyFill="1" applyBorder="1" applyAlignment="1" applyProtection="1">
      <alignment horizontal="left" vertical="center" wrapText="1"/>
    </xf>
    <xf numFmtId="0" fontId="33" fillId="7" borderId="49" xfId="0" applyFont="1" applyFill="1" applyBorder="1" applyAlignment="1" applyProtection="1">
      <alignment horizontal="left" vertical="center" wrapText="1"/>
    </xf>
    <xf numFmtId="3" fontId="6" fillId="3" borderId="42" xfId="0" applyNumberFormat="1" applyFont="1" applyFill="1" applyBorder="1" applyAlignment="1" applyProtection="1">
      <alignment wrapText="1"/>
      <protection locked="0"/>
    </xf>
    <xf numFmtId="3" fontId="6" fillId="3" borderId="27" xfId="0" applyNumberFormat="1" applyFont="1" applyFill="1" applyBorder="1" applyAlignment="1" applyProtection="1">
      <alignment wrapText="1"/>
      <protection locked="0"/>
    </xf>
    <xf numFmtId="0" fontId="5" fillId="8" borderId="28" xfId="0" applyFont="1" applyFill="1" applyBorder="1" applyAlignment="1" applyProtection="1">
      <alignment horizontal="center" vertical="center"/>
    </xf>
    <xf numFmtId="3" fontId="6" fillId="5" borderId="49" xfId="0" applyNumberFormat="1" applyFont="1" applyFill="1" applyBorder="1" applyAlignment="1" applyProtection="1">
      <alignment wrapText="1"/>
      <protection locked="0"/>
    </xf>
    <xf numFmtId="3" fontId="6" fillId="5" borderId="29" xfId="0" applyNumberFormat="1" applyFont="1" applyFill="1" applyBorder="1" applyAlignment="1" applyProtection="1">
      <alignment wrapText="1"/>
      <protection locked="0"/>
    </xf>
    <xf numFmtId="3" fontId="6" fillId="5" borderId="46" xfId="0" applyNumberFormat="1" applyFont="1" applyFill="1" applyBorder="1" applyAlignment="1" applyProtection="1">
      <alignment wrapText="1"/>
      <protection locked="0"/>
    </xf>
    <xf numFmtId="49" fontId="6" fillId="3" borderId="0" xfId="0" applyNumberFormat="1" applyFont="1" applyFill="1" applyProtection="1"/>
    <xf numFmtId="49" fontId="6" fillId="3" borderId="0" xfId="0" applyNumberFormat="1" applyFont="1" applyFill="1" applyBorder="1" applyProtection="1"/>
    <xf numFmtId="0" fontId="27" fillId="3" borderId="0" xfId="8" applyFont="1" applyFill="1" applyBorder="1" applyAlignment="1" applyProtection="1">
      <alignment horizontal="left" vertical="center" wrapText="1"/>
    </xf>
    <xf numFmtId="0" fontId="27" fillId="3" borderId="0" xfId="8" applyFont="1" applyFill="1" applyBorder="1" applyAlignment="1" applyProtection="1">
      <alignment horizontal="left" vertical="center"/>
    </xf>
    <xf numFmtId="49" fontId="6" fillId="3" borderId="19" xfId="8" applyNumberFormat="1" applyFont="1" applyFill="1" applyBorder="1" applyAlignment="1" applyProtection="1">
      <alignment horizontal="center" vertical="center" wrapText="1"/>
      <protection locked="0"/>
    </xf>
    <xf numFmtId="49" fontId="6" fillId="3" borderId="10" xfId="8" applyNumberFormat="1" applyFont="1" applyFill="1" applyBorder="1" applyAlignment="1" applyProtection="1">
      <alignment horizontal="center" vertical="center" wrapText="1"/>
      <protection locked="0"/>
    </xf>
    <xf numFmtId="49" fontId="6" fillId="3" borderId="2" xfId="8" applyNumberFormat="1" applyFont="1" applyFill="1" applyBorder="1" applyAlignment="1" applyProtection="1">
      <alignment horizontal="center" vertical="center" wrapText="1"/>
      <protection locked="0"/>
    </xf>
    <xf numFmtId="0" fontId="27" fillId="3" borderId="6" xfId="0" applyFont="1" applyFill="1" applyBorder="1" applyAlignment="1">
      <alignment horizontal="center" vertical="center" wrapText="1"/>
    </xf>
    <xf numFmtId="0" fontId="24" fillId="3" borderId="12" xfId="0" applyFont="1" applyFill="1" applyBorder="1"/>
    <xf numFmtId="49" fontId="27" fillId="3" borderId="3" xfId="8" applyNumberFormat="1" applyFont="1" applyFill="1" applyBorder="1" applyAlignment="1" applyProtection="1">
      <alignment horizontal="center" vertical="center" wrapText="1"/>
      <protection locked="0"/>
    </xf>
    <xf numFmtId="49" fontId="27" fillId="3" borderId="10" xfId="8" applyNumberFormat="1" applyFont="1" applyFill="1" applyBorder="1" applyAlignment="1" applyProtection="1">
      <alignment horizontal="center" vertical="center" wrapText="1"/>
      <protection locked="0"/>
    </xf>
    <xf numFmtId="49" fontId="6" fillId="3" borderId="0" xfId="0" applyNumberFormat="1" applyFont="1" applyFill="1" applyAlignment="1" applyProtection="1"/>
    <xf numFmtId="0" fontId="6" fillId="6" borderId="1" xfId="8" applyFont="1" applyFill="1" applyBorder="1" applyAlignment="1" applyProtection="1">
      <alignment horizontal="center" vertical="center" wrapText="1"/>
    </xf>
    <xf numFmtId="0" fontId="6" fillId="6" borderId="2" xfId="8" applyFont="1" applyFill="1" applyBorder="1" applyAlignment="1" applyProtection="1">
      <alignment horizontal="center" vertical="center" wrapText="1"/>
    </xf>
    <xf numFmtId="0" fontId="5" fillId="8" borderId="19" xfId="8" applyFont="1" applyFill="1" applyBorder="1" applyAlignment="1" applyProtection="1">
      <alignment horizontal="center" vertical="center" wrapText="1"/>
    </xf>
    <xf numFmtId="49" fontId="6" fillId="6" borderId="10" xfId="0" applyNumberFormat="1" applyFont="1" applyFill="1" applyBorder="1" applyAlignment="1" applyProtection="1">
      <alignment vertical="center" wrapText="1"/>
    </xf>
    <xf numFmtId="49" fontId="41" fillId="3" borderId="10" xfId="8" applyNumberFormat="1" applyFont="1" applyFill="1" applyBorder="1" applyAlignment="1" applyProtection="1">
      <alignment horizontal="center" vertical="center" wrapText="1"/>
      <protection locked="0"/>
    </xf>
    <xf numFmtId="0" fontId="5" fillId="4" borderId="10" xfId="8" applyFont="1" applyFill="1" applyBorder="1" applyAlignment="1" applyProtection="1">
      <alignment horizontal="center" vertical="center" wrapText="1"/>
    </xf>
    <xf numFmtId="0" fontId="5" fillId="8" borderId="41" xfId="8" applyFont="1" applyFill="1" applyBorder="1" applyAlignment="1" applyProtection="1">
      <alignment horizontal="center" vertical="center" wrapText="1"/>
    </xf>
    <xf numFmtId="0" fontId="33" fillId="7" borderId="28" xfId="8" applyFont="1" applyFill="1" applyBorder="1" applyAlignment="1" applyProtection="1">
      <alignment horizontal="center" vertical="center" wrapText="1"/>
    </xf>
    <xf numFmtId="0" fontId="5" fillId="6" borderId="10" xfId="8" applyFont="1" applyFill="1" applyBorder="1" applyAlignment="1" applyProtection="1">
      <alignment horizontal="center" vertical="center" wrapText="1"/>
    </xf>
    <xf numFmtId="0" fontId="5" fillId="8" borderId="42" xfId="8" applyFont="1" applyFill="1" applyBorder="1" applyAlignment="1" applyProtection="1">
      <alignment horizontal="center" vertical="center" wrapText="1"/>
    </xf>
    <xf numFmtId="0" fontId="5" fillId="6" borderId="41" xfId="8" applyFont="1" applyFill="1" applyBorder="1" applyAlignment="1" applyProtection="1">
      <alignment horizontal="center" vertical="center" wrapText="1"/>
    </xf>
    <xf numFmtId="0" fontId="5" fillId="6" borderId="28" xfId="8" applyFont="1" applyFill="1" applyBorder="1" applyAlignment="1" applyProtection="1">
      <alignment horizontal="center" vertical="center" wrapText="1"/>
    </xf>
    <xf numFmtId="0" fontId="5" fillId="8" borderId="27" xfId="8" applyFont="1" applyFill="1" applyBorder="1" applyAlignment="1" applyProtection="1">
      <alignment horizontal="center" vertical="center" wrapText="1"/>
    </xf>
    <xf numFmtId="49" fontId="6" fillId="6" borderId="42" xfId="0" applyNumberFormat="1" applyFont="1" applyFill="1" applyBorder="1" applyAlignment="1" applyProtection="1">
      <alignment vertical="center" wrapText="1"/>
    </xf>
    <xf numFmtId="0" fontId="6" fillId="6" borderId="27" xfId="8" applyFont="1" applyFill="1" applyBorder="1" applyAlignment="1" applyProtection="1">
      <alignment horizontal="center" vertical="center" wrapText="1"/>
    </xf>
    <xf numFmtId="49" fontId="41" fillId="6" borderId="42" xfId="0" applyNumberFormat="1" applyFont="1" applyFill="1" applyBorder="1" applyAlignment="1" applyProtection="1">
      <alignment vertical="center" wrapText="1"/>
    </xf>
    <xf numFmtId="0" fontId="41" fillId="6" borderId="27" xfId="8" applyFont="1" applyFill="1" applyBorder="1" applyAlignment="1" applyProtection="1">
      <alignment horizontal="center" vertical="center" wrapText="1"/>
    </xf>
    <xf numFmtId="49" fontId="6" fillId="6" borderId="41" xfId="0" applyNumberFormat="1" applyFont="1" applyFill="1" applyBorder="1" applyAlignment="1" applyProtection="1">
      <alignment vertical="center" wrapText="1"/>
    </xf>
    <xf numFmtId="0" fontId="6" fillId="6" borderId="41" xfId="8" applyFont="1" applyFill="1" applyBorder="1" applyAlignment="1" applyProtection="1">
      <alignment horizontal="left" vertical="center" wrapText="1"/>
    </xf>
    <xf numFmtId="0" fontId="6" fillId="6" borderId="50" xfId="8" applyFont="1" applyFill="1" applyBorder="1" applyAlignment="1" applyProtection="1">
      <alignment horizontal="left" vertical="center" wrapText="1"/>
    </xf>
    <xf numFmtId="0" fontId="27" fillId="3" borderId="31" xfId="0" applyFont="1" applyFill="1" applyBorder="1" applyAlignment="1">
      <alignment horizontal="center" vertical="center" wrapText="1"/>
    </xf>
    <xf numFmtId="0" fontId="6" fillId="6" borderId="60" xfId="8" applyFont="1" applyFill="1" applyBorder="1" applyAlignment="1" applyProtection="1">
      <alignment horizontal="center" vertical="center" wrapText="1"/>
    </xf>
    <xf numFmtId="0" fontId="6" fillId="6" borderId="40" xfId="8" applyFont="1" applyFill="1" applyBorder="1" applyAlignment="1" applyProtection="1">
      <alignment horizontal="center" vertical="center" wrapText="1"/>
    </xf>
    <xf numFmtId="0" fontId="24" fillId="6" borderId="10" xfId="0" applyFont="1" applyFill="1" applyBorder="1" applyAlignment="1">
      <alignment wrapText="1"/>
    </xf>
    <xf numFmtId="0" fontId="6" fillId="6" borderId="10" xfId="0" applyNumberFormat="1" applyFont="1" applyFill="1" applyBorder="1" applyAlignment="1" applyProtection="1">
      <protection locked="0"/>
    </xf>
    <xf numFmtId="0" fontId="6" fillId="6" borderId="10" xfId="0" applyNumberFormat="1" applyFont="1" applyFill="1" applyBorder="1" applyAlignment="1" applyProtection="1">
      <alignment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</xf>
    <xf numFmtId="0" fontId="34" fillId="7" borderId="10" xfId="0" applyFont="1" applyFill="1" applyBorder="1" applyAlignment="1" applyProtection="1">
      <alignment horizontal="center" vertical="center"/>
    </xf>
    <xf numFmtId="0" fontId="6" fillId="8" borderId="10" xfId="0" applyFont="1" applyFill="1" applyBorder="1" applyAlignment="1" applyProtection="1">
      <alignment horizontal="center" vertical="center"/>
    </xf>
    <xf numFmtId="0" fontId="5" fillId="6" borderId="28" xfId="0" applyFont="1" applyFill="1" applyBorder="1" applyAlignment="1" applyProtection="1">
      <alignment horizontal="center" vertical="center"/>
    </xf>
    <xf numFmtId="0" fontId="34" fillId="7" borderId="41" xfId="0" applyFont="1" applyFill="1" applyBorder="1" applyAlignment="1" applyProtection="1">
      <alignment vertical="top" wrapText="1"/>
    </xf>
    <xf numFmtId="3" fontId="6" fillId="3" borderId="28" xfId="0" applyNumberFormat="1" applyFont="1" applyFill="1" applyBorder="1" applyAlignment="1" applyProtection="1">
      <alignment horizontal="right" vertical="center" wrapText="1"/>
    </xf>
    <xf numFmtId="0" fontId="6" fillId="8" borderId="29" xfId="0" applyFont="1" applyFill="1" applyBorder="1" applyAlignment="1" applyProtection="1">
      <alignment horizontal="center" vertical="center"/>
    </xf>
    <xf numFmtId="3" fontId="6" fillId="3" borderId="29" xfId="0" applyNumberFormat="1" applyFont="1" applyFill="1" applyBorder="1" applyAlignment="1" applyProtection="1">
      <alignment horizontal="right" vertical="center" wrapText="1"/>
    </xf>
    <xf numFmtId="3" fontId="6" fillId="3" borderId="46" xfId="0" applyNumberFormat="1" applyFont="1" applyFill="1" applyBorder="1" applyAlignment="1" applyProtection="1">
      <alignment horizontal="right" vertical="center" wrapText="1"/>
    </xf>
    <xf numFmtId="0" fontId="46" fillId="3" borderId="0" xfId="9" applyFont="1" applyFill="1" applyAlignment="1" applyProtection="1"/>
    <xf numFmtId="3" fontId="5" fillId="3" borderId="0" xfId="0" applyNumberFormat="1" applyFont="1" applyFill="1" applyBorder="1" applyAlignment="1" applyProtection="1">
      <alignment vertical="center" wrapText="1"/>
    </xf>
    <xf numFmtId="3" fontId="6" fillId="6" borderId="10" xfId="0" applyNumberFormat="1" applyFont="1" applyFill="1" applyBorder="1" applyAlignment="1" applyProtection="1">
      <alignment horizontal="center" vertical="center"/>
      <protection locked="0"/>
    </xf>
    <xf numFmtId="3" fontId="6" fillId="6" borderId="11" xfId="0" applyNumberFormat="1" applyFont="1" applyFill="1" applyBorder="1" applyAlignment="1" applyProtection="1">
      <alignment horizontal="center" vertical="center"/>
      <protection locked="0"/>
    </xf>
    <xf numFmtId="0" fontId="5" fillId="6" borderId="11" xfId="0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Protection="1"/>
    <xf numFmtId="0" fontId="15" fillId="3" borderId="0" xfId="0" applyFont="1" applyFill="1"/>
    <xf numFmtId="0" fontId="6" fillId="3" borderId="0" xfId="0" applyFont="1" applyFill="1" applyBorder="1" applyAlignment="1" applyProtection="1">
      <alignment horizontal="left" vertical="center" wrapText="1"/>
    </xf>
    <xf numFmtId="0" fontId="6" fillId="3" borderId="6" xfId="0" applyFont="1" applyFill="1" applyBorder="1" applyAlignment="1" applyProtection="1">
      <alignment vertical="center" wrapText="1"/>
    </xf>
    <xf numFmtId="10" fontId="6" fillId="3" borderId="6" xfId="0" applyNumberFormat="1" applyFont="1" applyFill="1" applyBorder="1" applyAlignment="1" applyProtection="1">
      <alignment horizontal="left"/>
    </xf>
    <xf numFmtId="0" fontId="6" fillId="3" borderId="0" xfId="0" applyFont="1" applyFill="1" applyBorder="1" applyAlignment="1" applyProtection="1">
      <alignment vertical="center" wrapText="1"/>
    </xf>
    <xf numFmtId="10" fontId="6" fillId="3" borderId="0" xfId="0" applyNumberFormat="1" applyFont="1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vertical="center" wrapText="1"/>
    </xf>
    <xf numFmtId="10" fontId="6" fillId="3" borderId="9" xfId="0" applyNumberFormat="1" applyFont="1" applyFill="1" applyBorder="1" applyAlignment="1" applyProtection="1">
      <alignment horizontal="left"/>
    </xf>
    <xf numFmtId="0" fontId="24" fillId="3" borderId="0" xfId="0" applyFont="1" applyFill="1" applyAlignment="1">
      <alignment vertical="center"/>
    </xf>
    <xf numFmtId="0" fontId="7" fillId="3" borderId="9" xfId="0" applyFont="1" applyFill="1" applyBorder="1" applyAlignment="1" applyProtection="1">
      <alignment vertical="center" wrapText="1"/>
    </xf>
    <xf numFmtId="2" fontId="7" fillId="3" borderId="9" xfId="0" applyNumberFormat="1" applyFont="1" applyFill="1" applyBorder="1" applyAlignment="1" applyProtection="1">
      <alignment horizontal="left"/>
    </xf>
    <xf numFmtId="0" fontId="24" fillId="3" borderId="9" xfId="0" applyFont="1" applyFill="1" applyBorder="1"/>
    <xf numFmtId="0" fontId="24" fillId="3" borderId="6" xfId="0" applyFont="1" applyFill="1" applyBorder="1" applyAlignment="1">
      <alignment horizontal="left" vertical="center" wrapText="1"/>
    </xf>
    <xf numFmtId="2" fontId="7" fillId="3" borderId="6" xfId="0" applyNumberFormat="1" applyFont="1" applyFill="1" applyBorder="1" applyAlignment="1" applyProtection="1">
      <alignment horizontal="left"/>
    </xf>
    <xf numFmtId="2" fontId="7" fillId="3" borderId="0" xfId="0" applyNumberFormat="1" applyFont="1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wrapText="1"/>
    </xf>
    <xf numFmtId="0" fontId="7" fillId="3" borderId="0" xfId="0" applyFont="1" applyFill="1" applyAlignment="1" applyProtection="1">
      <alignment vertical="center"/>
    </xf>
    <xf numFmtId="2" fontId="7" fillId="3" borderId="0" xfId="0" applyNumberFormat="1" applyFont="1" applyFill="1" applyProtection="1"/>
    <xf numFmtId="0" fontId="6" fillId="3" borderId="9" xfId="0" applyNumberFormat="1" applyFont="1" applyFill="1" applyBorder="1" applyAlignment="1" applyProtection="1">
      <alignment vertical="top" wrapText="1"/>
    </xf>
    <xf numFmtId="0" fontId="6" fillId="3" borderId="9" xfId="0" applyNumberFormat="1" applyFont="1" applyFill="1" applyBorder="1" applyAlignment="1" applyProtection="1">
      <alignment vertical="center" wrapText="1"/>
    </xf>
    <xf numFmtId="2" fontId="6" fillId="3" borderId="9" xfId="0" applyNumberFormat="1" applyFont="1" applyFill="1" applyBorder="1" applyAlignment="1" applyProtection="1">
      <alignment vertical="top" wrapText="1"/>
    </xf>
    <xf numFmtId="2" fontId="6" fillId="3" borderId="0" xfId="0" applyNumberFormat="1" applyFont="1" applyFill="1" applyBorder="1" applyAlignment="1" applyProtection="1">
      <alignment horizontal="left" wrapText="1"/>
    </xf>
    <xf numFmtId="0" fontId="6" fillId="3" borderId="9" xfId="0" applyFont="1" applyFill="1" applyBorder="1" applyAlignment="1" applyProtection="1">
      <alignment vertical="top" wrapText="1"/>
    </xf>
    <xf numFmtId="2" fontId="6" fillId="3" borderId="9" xfId="0" applyNumberFormat="1" applyFont="1" applyFill="1" applyBorder="1" applyAlignment="1" applyProtection="1">
      <alignment horizontal="left" wrapText="1"/>
    </xf>
    <xf numFmtId="0" fontId="6" fillId="3" borderId="0" xfId="0" applyNumberFormat="1" applyFont="1" applyFill="1" applyBorder="1" applyAlignment="1" applyProtection="1">
      <alignment vertical="top" wrapText="1"/>
    </xf>
    <xf numFmtId="0" fontId="6" fillId="3" borderId="0" xfId="0" applyNumberFormat="1" applyFont="1" applyFill="1" applyBorder="1" applyAlignment="1" applyProtection="1">
      <alignment vertical="center" wrapText="1"/>
    </xf>
    <xf numFmtId="2" fontId="6" fillId="3" borderId="0" xfId="0" applyNumberFormat="1" applyFont="1" applyFill="1" applyBorder="1" applyAlignment="1" applyProtection="1">
      <alignment vertical="top" wrapText="1"/>
    </xf>
    <xf numFmtId="1" fontId="6" fillId="3" borderId="0" xfId="0" applyNumberFormat="1" applyFont="1" applyFill="1" applyBorder="1" applyAlignment="1" applyProtection="1">
      <alignment horizontal="left" wrapText="1"/>
    </xf>
    <xf numFmtId="1" fontId="5" fillId="3" borderId="0" xfId="0" applyNumberFormat="1" applyFont="1" applyFill="1" applyBorder="1" applyAlignment="1" applyProtection="1">
      <alignment horizontal="left" wrapText="1"/>
    </xf>
    <xf numFmtId="3" fontId="6" fillId="5" borderId="10" xfId="0" applyNumberFormat="1" applyFont="1" applyFill="1" applyBorder="1" applyAlignment="1" applyProtection="1">
      <alignment horizontal="center" vertical="center" wrapText="1"/>
    </xf>
    <xf numFmtId="3" fontId="6" fillId="5" borderId="11" xfId="0" applyNumberFormat="1" applyFont="1" applyFill="1" applyBorder="1" applyAlignment="1" applyProtection="1">
      <alignment horizontal="center" vertical="center" wrapText="1"/>
    </xf>
    <xf numFmtId="0" fontId="33" fillId="7" borderId="51" xfId="0" applyFont="1" applyFill="1" applyBorder="1" applyAlignment="1" applyProtection="1">
      <alignment horizontal="center" vertical="center" wrapText="1"/>
    </xf>
    <xf numFmtId="0" fontId="33" fillId="7" borderId="60" xfId="0" applyFont="1" applyFill="1" applyBorder="1" applyAlignment="1" applyProtection="1">
      <alignment horizontal="center" vertical="center" wrapText="1"/>
    </xf>
    <xf numFmtId="0" fontId="6" fillId="6" borderId="61" xfId="0" applyFont="1" applyFill="1" applyBorder="1" applyAlignment="1" applyProtection="1">
      <alignment horizontal="left" vertical="center" wrapText="1"/>
    </xf>
    <xf numFmtId="0" fontId="6" fillId="3" borderId="49" xfId="0" applyFont="1" applyFill="1" applyBorder="1" applyAlignment="1" applyProtection="1">
      <alignment horizontal="left" vertical="center" wrapText="1"/>
    </xf>
    <xf numFmtId="0" fontId="27" fillId="3" borderId="0" xfId="0" applyFont="1" applyFill="1" applyBorder="1" applyAlignment="1" applyProtection="1">
      <alignment horizontal="left" vertical="center" wrapText="1"/>
    </xf>
    <xf numFmtId="0" fontId="6" fillId="6" borderId="45" xfId="0" applyFont="1" applyFill="1" applyBorder="1" applyAlignment="1" applyProtection="1">
      <alignment vertical="top" wrapText="1"/>
    </xf>
    <xf numFmtId="0" fontId="24" fillId="6" borderId="10" xfId="0" applyFont="1" applyFill="1" applyBorder="1" applyAlignment="1">
      <alignment vertical="center"/>
    </xf>
    <xf numFmtId="0" fontId="6" fillId="6" borderId="19" xfId="0" applyFont="1" applyFill="1" applyBorder="1" applyAlignment="1" applyProtection="1">
      <alignment vertical="center" wrapText="1"/>
    </xf>
    <xf numFmtId="3" fontId="6" fillId="3" borderId="0" xfId="0" applyNumberFormat="1" applyFont="1" applyFill="1" applyBorder="1" applyAlignment="1" applyProtection="1">
      <alignment horizontal="left" wrapText="1"/>
    </xf>
    <xf numFmtId="0" fontId="5" fillId="6" borderId="51" xfId="0" applyFont="1" applyFill="1" applyBorder="1" applyAlignment="1" applyProtection="1">
      <alignment horizontal="left" vertical="center" wrapText="1"/>
    </xf>
    <xf numFmtId="0" fontId="5" fillId="6" borderId="62" xfId="0" applyFont="1" applyFill="1" applyBorder="1" applyAlignment="1" applyProtection="1">
      <alignment horizontal="left" vertical="center" wrapText="1"/>
    </xf>
    <xf numFmtId="0" fontId="24" fillId="6" borderId="29" xfId="0" applyFont="1" applyFill="1" applyBorder="1" applyAlignment="1">
      <alignment vertical="center"/>
    </xf>
    <xf numFmtId="0" fontId="6" fillId="6" borderId="59" xfId="0" applyFont="1" applyFill="1" applyBorder="1" applyAlignment="1" applyProtection="1">
      <alignment vertical="center" wrapText="1"/>
    </xf>
    <xf numFmtId="0" fontId="33" fillId="7" borderId="5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/>
    </xf>
    <xf numFmtId="3" fontId="6" fillId="5" borderId="30" xfId="0" applyNumberFormat="1" applyFont="1" applyFill="1" applyBorder="1" applyAlignment="1" applyProtection="1">
      <alignment horizontal="right" vertical="center" wrapText="1"/>
    </xf>
    <xf numFmtId="3" fontId="6" fillId="5" borderId="32" xfId="0" applyNumberFormat="1" applyFont="1" applyFill="1" applyBorder="1" applyAlignment="1" applyProtection="1">
      <alignment horizontal="right" vertical="center" wrapText="1"/>
    </xf>
    <xf numFmtId="167" fontId="6" fillId="6" borderId="57" xfId="0" applyNumberFormat="1" applyFont="1" applyFill="1" applyBorder="1" applyAlignment="1" applyProtection="1">
      <alignment horizontal="center" vertical="center" wrapText="1"/>
      <protection locked="0"/>
    </xf>
    <xf numFmtId="3" fontId="6" fillId="5" borderId="26" xfId="0" applyNumberFormat="1" applyFont="1" applyFill="1" applyBorder="1" applyAlignment="1" applyProtection="1">
      <alignment horizontal="right" vertical="center"/>
    </xf>
    <xf numFmtId="3" fontId="6" fillId="5" borderId="40" xfId="0" applyNumberFormat="1" applyFont="1" applyFill="1" applyBorder="1" applyAlignment="1" applyProtection="1">
      <alignment horizontal="right" vertical="center"/>
    </xf>
    <xf numFmtId="3" fontId="6" fillId="5" borderId="8" xfId="0" applyNumberFormat="1" applyFont="1" applyFill="1" applyBorder="1" applyAlignment="1" applyProtection="1">
      <alignment horizontal="right" vertical="center" wrapText="1"/>
    </xf>
    <xf numFmtId="0" fontId="24" fillId="13" borderId="30" xfId="0" applyFont="1" applyFill="1" applyBorder="1" applyAlignment="1">
      <alignment vertical="center"/>
    </xf>
    <xf numFmtId="0" fontId="24" fillId="13" borderId="31" xfId="0" applyFont="1" applyFill="1" applyBorder="1" applyAlignment="1">
      <alignment vertical="center"/>
    </xf>
    <xf numFmtId="0" fontId="24" fillId="13" borderId="48" xfId="0" applyFont="1" applyFill="1" applyBorder="1" applyAlignment="1">
      <alignment vertical="center"/>
    </xf>
    <xf numFmtId="0" fontId="6" fillId="6" borderId="61" xfId="0" applyFont="1" applyFill="1" applyBorder="1" applyAlignment="1" applyProtection="1">
      <alignment vertical="top" wrapText="1"/>
    </xf>
    <xf numFmtId="0" fontId="6" fillId="6" borderId="24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left" vertical="top"/>
    </xf>
    <xf numFmtId="0" fontId="24" fillId="0" borderId="0" xfId="0" applyFont="1" applyFill="1"/>
    <xf numFmtId="0" fontId="33" fillId="7" borderId="17" xfId="0" applyFont="1" applyFill="1" applyBorder="1" applyAlignment="1" applyProtection="1">
      <alignment vertical="center" wrapText="1"/>
    </xf>
    <xf numFmtId="0" fontId="49" fillId="0" borderId="0" xfId="0" applyFont="1" applyFill="1"/>
    <xf numFmtId="168" fontId="6" fillId="14" borderId="41" xfId="0" applyNumberFormat="1" applyFont="1" applyFill="1" applyBorder="1" applyAlignment="1" applyProtection="1">
      <alignment horizontal="center" vertical="center" wrapText="1"/>
      <protection locked="0"/>
    </xf>
    <xf numFmtId="0" fontId="5" fillId="8" borderId="50" xfId="0" applyFont="1" applyFill="1" applyBorder="1" applyAlignment="1" applyProtection="1">
      <alignment vertical="center"/>
      <protection locked="0"/>
    </xf>
    <xf numFmtId="0" fontId="5" fillId="8" borderId="41" xfId="0" applyFont="1" applyFill="1" applyBorder="1" applyAlignment="1" applyProtection="1">
      <alignment vertical="center"/>
      <protection locked="0"/>
    </xf>
    <xf numFmtId="0" fontId="5" fillId="8" borderId="49" xfId="0" applyFont="1" applyFill="1" applyBorder="1" applyAlignment="1" applyProtection="1">
      <alignment vertical="center"/>
      <protection locked="0"/>
    </xf>
    <xf numFmtId="49" fontId="27" fillId="3" borderId="48" xfId="0" applyNumberFormat="1" applyFont="1" applyFill="1" applyBorder="1" applyAlignment="1" applyProtection="1">
      <alignment vertical="center"/>
    </xf>
    <xf numFmtId="49" fontId="27" fillId="3" borderId="52" xfId="0" applyNumberFormat="1" applyFont="1" applyFill="1" applyBorder="1" applyAlignment="1" applyProtection="1">
      <alignment horizontal="left" vertical="center"/>
    </xf>
    <xf numFmtId="0" fontId="27" fillId="3" borderId="52" xfId="0" applyNumberFormat="1" applyFont="1" applyFill="1" applyBorder="1" applyAlignment="1" applyProtection="1">
      <alignment horizontal="left" vertical="center"/>
    </xf>
    <xf numFmtId="49" fontId="27" fillId="0" borderId="53" xfId="0" applyNumberFormat="1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vertical="top" wrapText="1"/>
    </xf>
    <xf numFmtId="0" fontId="24" fillId="3" borderId="0" xfId="0" applyFont="1" applyFill="1" applyBorder="1" applyAlignment="1">
      <alignment wrapText="1"/>
    </xf>
    <xf numFmtId="3" fontId="6" fillId="5" borderId="60" xfId="0" applyNumberFormat="1" applyFont="1" applyFill="1" applyBorder="1" applyAlignment="1" applyProtection="1">
      <alignment horizontal="right" vertical="center" wrapText="1"/>
    </xf>
    <xf numFmtId="2" fontId="7" fillId="5" borderId="43" xfId="0" applyNumberFormat="1" applyFont="1" applyFill="1" applyBorder="1" applyAlignment="1" applyProtection="1">
      <alignment horizontal="center" vertical="center"/>
    </xf>
    <xf numFmtId="2" fontId="7" fillId="5" borderId="10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left" vertical="center" indent="2"/>
      <protection locked="0"/>
    </xf>
    <xf numFmtId="4" fontId="6" fillId="5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26" xfId="0" applyNumberFormat="1" applyFont="1" applyFill="1" applyBorder="1" applyAlignment="1" applyProtection="1">
      <alignment horizontal="center" vertical="center"/>
      <protection locked="0"/>
    </xf>
    <xf numFmtId="4" fontId="6" fillId="3" borderId="11" xfId="0" applyNumberFormat="1" applyFont="1" applyFill="1" applyBorder="1" applyAlignment="1" applyProtection="1">
      <alignment horizontal="center" vertical="center"/>
      <protection locked="0"/>
    </xf>
    <xf numFmtId="4" fontId="5" fillId="13" borderId="3" xfId="0" applyNumberFormat="1" applyFont="1" applyFill="1" applyBorder="1" applyAlignment="1" applyProtection="1">
      <alignment vertical="center" wrapText="1"/>
    </xf>
    <xf numFmtId="4" fontId="6" fillId="5" borderId="8" xfId="0" applyNumberFormat="1" applyFont="1" applyFill="1" applyBorder="1" applyAlignment="1" applyProtection="1">
      <alignment horizontal="center" vertical="center"/>
    </xf>
    <xf numFmtId="4" fontId="6" fillId="13" borderId="10" xfId="0" applyNumberFormat="1" applyFont="1" applyFill="1" applyBorder="1" applyAlignment="1" applyProtection="1">
      <alignment horizontal="center" vertical="center"/>
      <protection locked="0"/>
    </xf>
    <xf numFmtId="4" fontId="6" fillId="13" borderId="19" xfId="0" applyNumberFormat="1" applyFont="1" applyFill="1" applyBorder="1" applyAlignment="1" applyProtection="1">
      <alignment horizontal="center" vertical="center"/>
      <protection locked="0"/>
    </xf>
    <xf numFmtId="3" fontId="6" fillId="3" borderId="42" xfId="0" applyNumberFormat="1" applyFont="1" applyFill="1" applyBorder="1" applyAlignment="1" applyProtection="1">
      <alignment horizontal="center" vertical="center" wrapText="1"/>
      <protection locked="0"/>
    </xf>
    <xf numFmtId="3" fontId="6" fillId="3" borderId="8" xfId="0" applyNumberFormat="1" applyFont="1" applyFill="1" applyBorder="1" applyAlignment="1" applyProtection="1">
      <alignment horizontal="center" vertical="center"/>
    </xf>
    <xf numFmtId="3" fontId="24" fillId="5" borderId="28" xfId="0" applyNumberFormat="1" applyFont="1" applyFill="1" applyBorder="1" applyAlignment="1">
      <alignment vertical="center"/>
    </xf>
    <xf numFmtId="3" fontId="6" fillId="3" borderId="41" xfId="0" applyNumberFormat="1" applyFont="1" applyFill="1" applyBorder="1" applyAlignment="1" applyProtection="1">
      <alignment horizontal="right" vertical="center" wrapText="1"/>
      <protection locked="0"/>
    </xf>
    <xf numFmtId="3" fontId="6" fillId="3" borderId="19" xfId="0" applyNumberFormat="1" applyFont="1" applyFill="1" applyBorder="1" applyAlignment="1" applyProtection="1">
      <alignment horizontal="right" vertical="center" wrapText="1"/>
      <protection locked="0"/>
    </xf>
    <xf numFmtId="3" fontId="6" fillId="3" borderId="27" xfId="8" applyNumberFormat="1" applyFont="1" applyFill="1" applyBorder="1" applyAlignment="1" applyProtection="1">
      <alignment horizontal="right" vertical="center" wrapText="1"/>
      <protection locked="0"/>
    </xf>
    <xf numFmtId="3" fontId="6" fillId="3" borderId="3" xfId="0" applyNumberFormat="1" applyFont="1" applyFill="1" applyBorder="1" applyAlignment="1" applyProtection="1">
      <alignment horizontal="center" vertical="center"/>
    </xf>
    <xf numFmtId="3" fontId="6" fillId="3" borderId="10" xfId="0" applyNumberFormat="1" applyFont="1" applyFill="1" applyBorder="1" applyAlignment="1" applyProtection="1">
      <alignment horizontal="right" vertical="center" wrapText="1"/>
      <protection locked="0"/>
    </xf>
    <xf numFmtId="3" fontId="6" fillId="3" borderId="28" xfId="8" applyNumberFormat="1" applyFont="1" applyFill="1" applyBorder="1" applyAlignment="1" applyProtection="1">
      <alignment horizontal="right" vertical="center" wrapText="1"/>
      <protection locked="0"/>
    </xf>
    <xf numFmtId="3" fontId="41" fillId="3" borderId="41" xfId="0" applyNumberFormat="1" applyFont="1" applyFill="1" applyBorder="1" applyAlignment="1" applyProtection="1">
      <alignment horizontal="center" vertical="center" wrapText="1"/>
      <protection locked="0"/>
    </xf>
    <xf numFmtId="3" fontId="5" fillId="5" borderId="46" xfId="0" applyNumberFormat="1" applyFont="1" applyFill="1" applyBorder="1" applyAlignment="1" applyProtection="1">
      <alignment horizontal="center" vertical="center" wrapText="1"/>
      <protection locked="0"/>
    </xf>
    <xf numFmtId="3" fontId="5" fillId="5" borderId="14" xfId="0" applyNumberFormat="1" applyFont="1" applyFill="1" applyBorder="1" applyAlignment="1" applyProtection="1">
      <alignment horizontal="right" vertical="center" wrapText="1"/>
      <protection locked="0"/>
    </xf>
    <xf numFmtId="3" fontId="5" fillId="5" borderId="15" xfId="0" applyNumberFormat="1" applyFont="1" applyFill="1" applyBorder="1" applyAlignment="1" applyProtection="1">
      <alignment horizontal="right" vertical="center" wrapText="1"/>
      <protection locked="0"/>
    </xf>
    <xf numFmtId="3" fontId="5" fillId="5" borderId="16" xfId="0" applyNumberFormat="1" applyFont="1" applyFill="1" applyBorder="1" applyAlignment="1" applyProtection="1">
      <alignment horizontal="right" vertical="center" wrapText="1"/>
      <protection locked="0"/>
    </xf>
    <xf numFmtId="3" fontId="6" fillId="3" borderId="50" xfId="0" applyNumberFormat="1" applyFont="1" applyFill="1" applyBorder="1" applyAlignment="1" applyProtection="1">
      <alignment horizontal="center" vertical="center" wrapText="1"/>
      <protection locked="0"/>
    </xf>
    <xf numFmtId="3" fontId="6" fillId="3" borderId="32" xfId="0" applyNumberFormat="1" applyFont="1" applyFill="1" applyBorder="1" applyAlignment="1" applyProtection="1">
      <alignment horizontal="center" vertical="center"/>
    </xf>
    <xf numFmtId="3" fontId="24" fillId="5" borderId="60" xfId="0" applyNumberFormat="1" applyFont="1" applyFill="1" applyBorder="1" applyAlignment="1">
      <alignment vertical="center"/>
    </xf>
    <xf numFmtId="3" fontId="5" fillId="3" borderId="32" xfId="0" applyNumberFormat="1" applyFont="1" applyFill="1" applyBorder="1" applyAlignment="1" applyProtection="1">
      <alignment horizontal="center" vertical="center" wrapText="1"/>
      <protection locked="0"/>
    </xf>
    <xf numFmtId="3" fontId="5" fillId="3" borderId="32" xfId="0" applyNumberFormat="1" applyFont="1" applyFill="1" applyBorder="1" applyAlignment="1" applyProtection="1">
      <alignment horizontal="center" vertical="center"/>
    </xf>
    <xf numFmtId="3" fontId="31" fillId="5" borderId="30" xfId="0" applyNumberFormat="1" applyFont="1" applyFill="1" applyBorder="1" applyAlignment="1">
      <alignment vertical="center"/>
    </xf>
    <xf numFmtId="3" fontId="6" fillId="3" borderId="50" xfId="0" applyNumberFormat="1" applyFont="1" applyFill="1" applyBorder="1" applyAlignment="1" applyProtection="1">
      <alignment horizontal="right" vertical="center" wrapText="1"/>
      <protection locked="0"/>
    </xf>
    <xf numFmtId="3" fontId="6" fillId="3" borderId="51" xfId="0" applyNumberFormat="1" applyFont="1" applyFill="1" applyBorder="1" applyAlignment="1" applyProtection="1">
      <alignment horizontal="right" vertical="center" wrapText="1"/>
      <protection locked="0"/>
    </xf>
    <xf numFmtId="3" fontId="6" fillId="3" borderId="60" xfId="8" applyNumberFormat="1" applyFont="1" applyFill="1" applyBorder="1" applyAlignment="1" applyProtection="1">
      <alignment horizontal="right" vertical="center" wrapText="1"/>
      <protection locked="0"/>
    </xf>
    <xf numFmtId="3" fontId="6" fillId="3" borderId="61" xfId="0" applyNumberFormat="1" applyFont="1" applyFill="1" applyBorder="1" applyAlignment="1" applyProtection="1">
      <alignment horizontal="center" vertical="center" wrapText="1"/>
      <protection locked="0"/>
    </xf>
    <xf numFmtId="3" fontId="6" fillId="3" borderId="5" xfId="0" applyNumberFormat="1" applyFont="1" applyFill="1" applyBorder="1" applyAlignment="1" applyProtection="1">
      <alignment horizontal="center" vertical="center"/>
    </xf>
    <xf numFmtId="3" fontId="24" fillId="5" borderId="24" xfId="0" applyNumberFormat="1" applyFont="1" applyFill="1" applyBorder="1" applyAlignment="1">
      <alignment vertical="center"/>
    </xf>
    <xf numFmtId="3" fontId="5" fillId="3" borderId="5" xfId="0" applyNumberFormat="1" applyFont="1" applyFill="1" applyBorder="1" applyAlignment="1" applyProtection="1">
      <alignment horizontal="center" vertical="center" wrapText="1"/>
      <protection locked="0"/>
    </xf>
    <xf numFmtId="3" fontId="5" fillId="3" borderId="5" xfId="0" applyNumberFormat="1" applyFont="1" applyFill="1" applyBorder="1" applyAlignment="1" applyProtection="1">
      <alignment horizontal="center" vertical="center"/>
    </xf>
    <xf numFmtId="3" fontId="31" fillId="5" borderId="4" xfId="0" applyNumberFormat="1" applyFont="1" applyFill="1" applyBorder="1" applyAlignment="1">
      <alignment vertical="center"/>
    </xf>
    <xf numFmtId="3" fontId="6" fillId="3" borderId="61" xfId="0" applyNumberFormat="1" applyFont="1" applyFill="1" applyBorder="1" applyAlignment="1" applyProtection="1">
      <alignment horizontal="right" vertical="center" wrapText="1"/>
      <protection locked="0"/>
    </xf>
    <xf numFmtId="3" fontId="6" fillId="3" borderId="11" xfId="0" applyNumberFormat="1" applyFont="1" applyFill="1" applyBorder="1" applyAlignment="1" applyProtection="1">
      <alignment horizontal="right" vertical="center" wrapText="1"/>
      <protection locked="0"/>
    </xf>
    <xf numFmtId="3" fontId="6" fillId="3" borderId="24" xfId="8" applyNumberFormat="1" applyFont="1" applyFill="1" applyBorder="1" applyAlignment="1" applyProtection="1">
      <alignment horizontal="right" vertical="center" wrapText="1"/>
      <protection locked="0"/>
    </xf>
    <xf numFmtId="3" fontId="5" fillId="5" borderId="13" xfId="0" applyNumberFormat="1" applyFont="1" applyFill="1" applyBorder="1" applyAlignment="1" applyProtection="1">
      <alignment horizontal="center" vertical="center" wrapText="1"/>
      <protection locked="0"/>
    </xf>
    <xf numFmtId="3" fontId="5" fillId="13" borderId="17" xfId="8" applyNumberFormat="1" applyFont="1" applyFill="1" applyBorder="1" applyAlignment="1" applyProtection="1">
      <alignment vertical="center" wrapText="1"/>
    </xf>
    <xf numFmtId="3" fontId="5" fillId="13" borderId="20" xfId="8" applyNumberFormat="1" applyFont="1" applyFill="1" applyBorder="1" applyAlignment="1" applyProtection="1">
      <alignment vertical="center" wrapText="1"/>
    </xf>
    <xf numFmtId="3" fontId="5" fillId="13" borderId="18" xfId="8" applyNumberFormat="1" applyFont="1" applyFill="1" applyBorder="1" applyAlignment="1" applyProtection="1">
      <alignment vertical="center" wrapText="1"/>
    </xf>
    <xf numFmtId="3" fontId="24" fillId="3" borderId="10" xfId="0" applyNumberFormat="1" applyFont="1" applyFill="1" applyBorder="1" applyAlignment="1">
      <alignment vertical="center"/>
    </xf>
    <xf numFmtId="3" fontId="6" fillId="3" borderId="10" xfId="8" applyNumberFormat="1" applyFont="1" applyFill="1" applyBorder="1" applyAlignment="1" applyProtection="1">
      <alignment horizontal="center" vertical="center" wrapText="1"/>
      <protection locked="0"/>
    </xf>
    <xf numFmtId="3" fontId="6" fillId="3" borderId="10" xfId="8" applyNumberFormat="1" applyFont="1" applyFill="1" applyBorder="1" applyAlignment="1" applyProtection="1">
      <alignment horizontal="right" vertical="center" wrapText="1"/>
      <protection locked="0"/>
    </xf>
    <xf numFmtId="3" fontId="6" fillId="3" borderId="10" xfId="0" applyNumberFormat="1" applyFont="1" applyFill="1" applyBorder="1" applyAlignment="1">
      <alignment vertical="center"/>
    </xf>
    <xf numFmtId="3" fontId="6" fillId="5" borderId="28" xfId="0" applyNumberFormat="1" applyFont="1" applyFill="1" applyBorder="1" applyAlignment="1" applyProtection="1">
      <alignment horizontal="center" vertical="center" wrapText="1"/>
    </xf>
    <xf numFmtId="3" fontId="6" fillId="3" borderId="29" xfId="0" applyNumberFormat="1" applyFont="1" applyFill="1" applyBorder="1" applyAlignment="1" applyProtection="1">
      <alignment horizontal="center" vertical="center" wrapText="1"/>
    </xf>
    <xf numFmtId="3" fontId="27" fillId="3" borderId="29" xfId="0" applyNumberFormat="1" applyFont="1" applyFill="1" applyBorder="1" applyAlignment="1" applyProtection="1">
      <alignment horizontal="center" vertical="center" wrapText="1"/>
    </xf>
    <xf numFmtId="3" fontId="6" fillId="3" borderId="46" xfId="0" applyNumberFormat="1" applyFont="1" applyFill="1" applyBorder="1" applyAlignment="1" applyProtection="1">
      <alignment horizontal="center" vertical="center" wrapText="1"/>
    </xf>
    <xf numFmtId="1" fontId="6" fillId="5" borderId="10" xfId="0" applyNumberFormat="1" applyFont="1" applyFill="1" applyBorder="1" applyAlignment="1" applyProtection="1">
      <alignment horizontal="center" vertical="center" wrapText="1"/>
    </xf>
    <xf numFmtId="1" fontId="6" fillId="5" borderId="28" xfId="0" applyNumberFormat="1" applyFont="1" applyFill="1" applyBorder="1" applyAlignment="1" applyProtection="1">
      <alignment horizontal="center" vertical="center" wrapText="1"/>
    </xf>
    <xf numFmtId="1" fontId="6" fillId="5" borderId="11" xfId="0" applyNumberFormat="1" applyFont="1" applyFill="1" applyBorder="1" applyAlignment="1" applyProtection="1">
      <alignment horizontal="center" vertical="center" wrapText="1"/>
    </xf>
    <xf numFmtId="1" fontId="6" fillId="5" borderId="29" xfId="0" applyNumberFormat="1" applyFont="1" applyFill="1" applyBorder="1" applyAlignment="1" applyProtection="1">
      <alignment horizontal="center" vertical="center" wrapText="1"/>
    </xf>
    <xf numFmtId="1" fontId="6" fillId="5" borderId="46" xfId="0" applyNumberFormat="1" applyFont="1" applyFill="1" applyBorder="1" applyAlignment="1" applyProtection="1">
      <alignment horizontal="center" vertical="center" wrapText="1"/>
    </xf>
    <xf numFmtId="3" fontId="7" fillId="5" borderId="10" xfId="0" applyNumberFormat="1" applyFont="1" applyFill="1" applyBorder="1" applyAlignment="1" applyProtection="1">
      <alignment horizontal="center"/>
    </xf>
    <xf numFmtId="3" fontId="7" fillId="5" borderId="28" xfId="0" applyNumberFormat="1" applyFont="1" applyFill="1" applyBorder="1" applyAlignment="1" applyProtection="1">
      <alignment horizontal="center"/>
    </xf>
    <xf numFmtId="3" fontId="7" fillId="5" borderId="29" xfId="0" applyNumberFormat="1" applyFont="1" applyFill="1" applyBorder="1" applyAlignment="1" applyProtection="1">
      <alignment horizontal="center"/>
    </xf>
    <xf numFmtId="3" fontId="7" fillId="5" borderId="46" xfId="0" applyNumberFormat="1" applyFont="1" applyFill="1" applyBorder="1" applyAlignment="1" applyProtection="1">
      <alignment horizontal="center"/>
    </xf>
    <xf numFmtId="3" fontId="6" fillId="3" borderId="41" xfId="0" applyNumberFormat="1" applyFont="1" applyFill="1" applyBorder="1" applyAlignment="1" applyProtection="1">
      <alignment vertical="center" wrapText="1"/>
      <protection locked="0"/>
    </xf>
    <xf numFmtId="3" fontId="6" fillId="3" borderId="42" xfId="0" applyNumberFormat="1" applyFont="1" applyFill="1" applyBorder="1" applyAlignment="1" applyProtection="1">
      <alignment vertical="center" wrapText="1"/>
      <protection locked="0"/>
    </xf>
    <xf numFmtId="3" fontId="6" fillId="3" borderId="25" xfId="0" applyNumberFormat="1" applyFont="1" applyFill="1" applyBorder="1" applyAlignment="1" applyProtection="1">
      <alignment vertical="center" wrapText="1"/>
      <protection locked="0"/>
    </xf>
    <xf numFmtId="3" fontId="6" fillId="3" borderId="58" xfId="0" applyNumberFormat="1" applyFont="1" applyFill="1" applyBorder="1" applyAlignment="1" applyProtection="1">
      <alignment vertical="center" wrapText="1"/>
      <protection locked="0"/>
    </xf>
    <xf numFmtId="3" fontId="27" fillId="3" borderId="41" xfId="0" applyNumberFormat="1" applyFont="1" applyFill="1" applyBorder="1" applyAlignment="1" applyProtection="1">
      <alignment vertical="center" wrapText="1"/>
      <protection locked="0"/>
    </xf>
    <xf numFmtId="3" fontId="6" fillId="3" borderId="28" xfId="0" applyNumberFormat="1" applyFont="1" applyFill="1" applyBorder="1" applyAlignment="1" applyProtection="1">
      <alignment horizontal="center" vertical="center"/>
      <protection locked="0"/>
    </xf>
    <xf numFmtId="3" fontId="6" fillId="3" borderId="3" xfId="0" applyNumberFormat="1" applyFont="1" applyFill="1" applyBorder="1" applyAlignment="1" applyProtection="1">
      <alignment horizontal="center" vertical="center"/>
      <protection locked="0"/>
    </xf>
    <xf numFmtId="3" fontId="6" fillId="3" borderId="10" xfId="0" applyNumberFormat="1" applyFont="1" applyFill="1" applyBorder="1" applyAlignment="1" applyProtection="1">
      <alignment horizontal="center" vertical="center"/>
      <protection locked="0"/>
    </xf>
    <xf numFmtId="3" fontId="6" fillId="3" borderId="35" xfId="0" applyNumberFormat="1" applyFont="1" applyFill="1" applyBorder="1" applyAlignment="1" applyProtection="1">
      <alignment horizontal="center" vertical="center"/>
      <protection locked="0"/>
    </xf>
    <xf numFmtId="3" fontId="6" fillId="3" borderId="29" xfId="0" applyNumberFormat="1" applyFont="1" applyFill="1" applyBorder="1" applyAlignment="1" applyProtection="1">
      <alignment horizontal="center" vertical="center"/>
      <protection locked="0"/>
    </xf>
    <xf numFmtId="3" fontId="6" fillId="3" borderId="46" xfId="0" applyNumberFormat="1" applyFont="1" applyFill="1" applyBorder="1" applyAlignment="1" applyProtection="1">
      <alignment horizontal="center" vertical="center"/>
      <protection locked="0"/>
    </xf>
    <xf numFmtId="3" fontId="6" fillId="5" borderId="10" xfId="0" applyNumberFormat="1" applyFont="1" applyFill="1" applyBorder="1" applyAlignment="1" applyProtection="1">
      <alignment horizontal="center" vertical="center"/>
      <protection locked="0"/>
    </xf>
    <xf numFmtId="3" fontId="6" fillId="5" borderId="49" xfId="0" applyNumberFormat="1" applyFont="1" applyFill="1" applyBorder="1" applyAlignment="1" applyProtection="1">
      <alignment horizontal="right" vertical="center"/>
    </xf>
    <xf numFmtId="3" fontId="6" fillId="5" borderId="53" xfId="0" applyNumberFormat="1" applyFont="1" applyFill="1" applyBorder="1" applyAlignment="1" applyProtection="1">
      <alignment horizontal="right" vertical="center"/>
    </xf>
    <xf numFmtId="0" fontId="6" fillId="6" borderId="61" xfId="0" applyFont="1" applyFill="1" applyBorder="1" applyAlignment="1" applyProtection="1">
      <alignment horizontal="center" vertical="center" wrapText="1"/>
      <protection locked="0"/>
    </xf>
    <xf numFmtId="3" fontId="6" fillId="5" borderId="26" xfId="0" applyNumberFormat="1" applyFont="1" applyFill="1" applyBorder="1" applyAlignment="1" applyProtection="1">
      <alignment horizontal="right" vertical="center" wrapText="1"/>
    </xf>
    <xf numFmtId="3" fontId="6" fillId="5" borderId="40" xfId="0" applyNumberFormat="1" applyFont="1" applyFill="1" applyBorder="1" applyAlignment="1" applyProtection="1">
      <alignment horizontal="right" vertical="center" wrapText="1"/>
    </xf>
    <xf numFmtId="0" fontId="6" fillId="6" borderId="27" xfId="0" applyFont="1" applyFill="1" applyBorder="1" applyAlignment="1" applyProtection="1">
      <alignment horizontal="center" vertical="center"/>
    </xf>
    <xf numFmtId="0" fontId="6" fillId="6" borderId="42" xfId="0" applyFont="1" applyFill="1" applyBorder="1" applyAlignment="1" applyProtection="1">
      <alignment horizontal="center" vertical="center" wrapText="1"/>
      <protection locked="0"/>
    </xf>
    <xf numFmtId="0" fontId="6" fillId="14" borderId="61" xfId="0" applyFont="1" applyFill="1" applyBorder="1" applyAlignment="1" applyProtection="1">
      <alignment horizontal="center" vertical="center" wrapText="1"/>
      <protection locked="0"/>
    </xf>
    <xf numFmtId="167" fontId="6" fillId="14" borderId="61" xfId="0" applyNumberFormat="1" applyFont="1" applyFill="1" applyBorder="1" applyAlignment="1" applyProtection="1">
      <alignment horizontal="center" vertical="center" wrapText="1"/>
      <protection locked="0"/>
    </xf>
    <xf numFmtId="3" fontId="6" fillId="5" borderId="11" xfId="0" applyNumberFormat="1" applyFont="1" applyFill="1" applyBorder="1" applyAlignment="1" applyProtection="1">
      <alignment horizontal="right" vertical="center"/>
    </xf>
    <xf numFmtId="0" fontId="6" fillId="14" borderId="42" xfId="0" applyFont="1" applyFill="1" applyBorder="1" applyAlignment="1" applyProtection="1">
      <alignment horizontal="center" vertical="center" wrapText="1"/>
      <protection locked="0"/>
    </xf>
    <xf numFmtId="0" fontId="6" fillId="8" borderId="61" xfId="0" applyFont="1" applyFill="1" applyBorder="1" applyAlignment="1" applyProtection="1">
      <alignment vertical="top" wrapText="1"/>
    </xf>
    <xf numFmtId="0" fontId="6" fillId="14" borderId="27" xfId="0" applyFont="1" applyFill="1" applyBorder="1" applyAlignment="1" applyProtection="1">
      <alignment horizontal="center" vertical="center"/>
    </xf>
    <xf numFmtId="0" fontId="6" fillId="6" borderId="61" xfId="0" applyFont="1" applyFill="1" applyBorder="1" applyAlignment="1" applyProtection="1">
      <alignment horizontal="center" vertical="center"/>
      <protection locked="0"/>
    </xf>
    <xf numFmtId="167" fontId="6" fillId="6" borderId="61" xfId="0" applyNumberFormat="1" applyFont="1" applyFill="1" applyBorder="1" applyAlignment="1" applyProtection="1">
      <alignment horizontal="center" vertical="center" wrapText="1"/>
      <protection locked="0"/>
    </xf>
    <xf numFmtId="3" fontId="6" fillId="5" borderId="24" xfId="0" applyNumberFormat="1" applyFont="1" applyFill="1" applyBorder="1" applyAlignment="1" applyProtection="1">
      <alignment horizontal="right" vertical="center"/>
    </xf>
    <xf numFmtId="0" fontId="6" fillId="6" borderId="24" xfId="0" applyFont="1" applyFill="1" applyBorder="1" applyAlignment="1" applyProtection="1">
      <alignment horizontal="left" vertical="center" wrapText="1"/>
    </xf>
    <xf numFmtId="0" fontId="5" fillId="6" borderId="61" xfId="0" applyFont="1" applyFill="1" applyBorder="1" applyAlignment="1" applyProtection="1">
      <alignment vertical="center" wrapText="1"/>
    </xf>
    <xf numFmtId="0" fontId="33" fillId="7" borderId="11" xfId="0" applyFont="1" applyFill="1" applyBorder="1" applyAlignment="1" applyProtection="1">
      <alignment horizontal="center" vertical="center"/>
    </xf>
    <xf numFmtId="0" fontId="33" fillId="7" borderId="24" xfId="0" applyFont="1" applyFill="1" applyBorder="1" applyAlignment="1" applyProtection="1">
      <alignment horizontal="center" vertical="center"/>
    </xf>
    <xf numFmtId="0" fontId="5" fillId="6" borderId="61" xfId="0" applyFont="1" applyFill="1" applyBorder="1" applyAlignment="1" applyProtection="1">
      <alignment horizontal="left" vertical="center" wrapText="1"/>
    </xf>
    <xf numFmtId="0" fontId="5" fillId="6" borderId="24" xfId="0" applyFont="1" applyFill="1" applyBorder="1" applyAlignment="1" applyProtection="1">
      <alignment horizontal="left" vertical="center" wrapText="1"/>
    </xf>
    <xf numFmtId="3" fontId="6" fillId="5" borderId="29" xfId="0" applyNumberFormat="1" applyFont="1" applyFill="1" applyBorder="1" applyAlignment="1" applyProtection="1">
      <alignment horizontal="right" vertical="center" wrapText="1"/>
    </xf>
    <xf numFmtId="168" fontId="6" fillId="6" borderId="49" xfId="0" applyNumberFormat="1" applyFont="1" applyFill="1" applyBorder="1" applyAlignment="1" applyProtection="1">
      <alignment horizontal="center" vertical="center" wrapText="1"/>
      <protection locked="0"/>
    </xf>
    <xf numFmtId="168" fontId="6" fillId="6" borderId="49" xfId="0" applyNumberFormat="1" applyFont="1" applyFill="1" applyBorder="1" applyAlignment="1" applyProtection="1">
      <alignment horizontal="center" vertical="center"/>
      <protection locked="0"/>
    </xf>
    <xf numFmtId="3" fontId="24" fillId="5" borderId="59" xfId="0" applyNumberFormat="1" applyFont="1" applyFill="1" applyBorder="1"/>
    <xf numFmtId="0" fontId="33" fillId="7" borderId="62" xfId="0" applyFont="1" applyFill="1" applyBorder="1" applyAlignment="1" applyProtection="1">
      <alignment vertical="top" wrapText="1"/>
    </xf>
    <xf numFmtId="168" fontId="6" fillId="14" borderId="42" xfId="0" applyNumberFormat="1" applyFont="1" applyFill="1" applyBorder="1" applyAlignment="1" applyProtection="1">
      <alignment horizontal="center" vertical="center" wrapText="1"/>
      <protection locked="0"/>
    </xf>
    <xf numFmtId="168" fontId="6" fillId="14" borderId="42" xfId="0" applyNumberFormat="1" applyFont="1" applyFill="1" applyBorder="1" applyAlignment="1" applyProtection="1">
      <alignment horizontal="center" vertical="center"/>
      <protection locked="0"/>
    </xf>
    <xf numFmtId="3" fontId="6" fillId="5" borderId="11" xfId="0" applyNumberFormat="1" applyFont="1" applyFill="1" applyBorder="1" applyAlignment="1" applyProtection="1">
      <alignment horizontal="right" vertical="center" wrapText="1"/>
    </xf>
    <xf numFmtId="168" fontId="6" fillId="6" borderId="61" xfId="0" applyNumberFormat="1" applyFont="1" applyFill="1" applyBorder="1" applyAlignment="1" applyProtection="1">
      <alignment horizontal="center" vertical="center"/>
      <protection locked="0"/>
    </xf>
    <xf numFmtId="168" fontId="6" fillId="6" borderId="61" xfId="0" applyNumberFormat="1" applyFont="1" applyFill="1" applyBorder="1" applyAlignment="1" applyProtection="1">
      <alignment horizontal="center" vertical="center" wrapText="1"/>
      <protection locked="0"/>
    </xf>
    <xf numFmtId="168" fontId="6" fillId="6" borderId="42" xfId="0" applyNumberFormat="1" applyFont="1" applyFill="1" applyBorder="1" applyAlignment="1" applyProtection="1">
      <alignment horizontal="center" vertical="center" wrapText="1"/>
      <protection locked="0"/>
    </xf>
    <xf numFmtId="168" fontId="6" fillId="14" borderId="61" xfId="0" applyNumberFormat="1" applyFont="1" applyFill="1" applyBorder="1" applyAlignment="1" applyProtection="1">
      <alignment horizontal="center" vertical="center" wrapText="1"/>
      <protection locked="0"/>
    </xf>
    <xf numFmtId="168" fontId="6" fillId="14" borderId="61" xfId="0" applyNumberFormat="1" applyFont="1" applyFill="1" applyBorder="1" applyAlignment="1" applyProtection="1">
      <alignment horizontal="center" vertical="center"/>
      <protection locked="0"/>
    </xf>
    <xf numFmtId="0" fontId="6" fillId="14" borderId="42" xfId="0" applyFont="1" applyFill="1" applyBorder="1" applyAlignment="1" applyProtection="1">
      <alignment horizontal="center" vertical="center"/>
      <protection locked="0"/>
    </xf>
    <xf numFmtId="168" fontId="6" fillId="6" borderId="42" xfId="0" applyNumberFormat="1" applyFont="1" applyFill="1" applyBorder="1" applyAlignment="1" applyProtection="1">
      <alignment horizontal="center" vertical="center"/>
      <protection locked="0"/>
    </xf>
    <xf numFmtId="0" fontId="6" fillId="6" borderId="42" xfId="0" applyFont="1" applyFill="1" applyBorder="1" applyAlignment="1" applyProtection="1">
      <alignment horizontal="center" vertical="center"/>
      <protection locked="0"/>
    </xf>
    <xf numFmtId="3" fontId="24" fillId="5" borderId="15" xfId="0" applyNumberFormat="1" applyFont="1" applyFill="1" applyBorder="1"/>
    <xf numFmtId="3" fontId="24" fillId="5" borderId="16" xfId="0" applyNumberFormat="1" applyFont="1" applyFill="1" applyBorder="1"/>
    <xf numFmtId="0" fontId="33" fillId="7" borderId="14" xfId="0" applyFont="1" applyFill="1" applyBorder="1" applyAlignment="1" applyProtection="1">
      <alignment vertical="top" wrapText="1"/>
    </xf>
    <xf numFmtId="0" fontId="6" fillId="6" borderId="60" xfId="0" applyFont="1" applyFill="1" applyBorder="1" applyAlignment="1" applyProtection="1">
      <alignment horizontal="center" vertical="center"/>
    </xf>
    <xf numFmtId="0" fontId="6" fillId="6" borderId="50" xfId="0" applyFont="1" applyFill="1" applyBorder="1" applyAlignment="1" applyProtection="1">
      <alignment horizontal="center" vertical="center"/>
      <protection locked="0"/>
    </xf>
    <xf numFmtId="168" fontId="6" fillId="6" borderId="50" xfId="0" applyNumberFormat="1" applyFont="1" applyFill="1" applyBorder="1" applyAlignment="1" applyProtection="1">
      <alignment horizontal="center" vertical="center" wrapText="1"/>
      <protection locked="0"/>
    </xf>
    <xf numFmtId="3" fontId="6" fillId="5" borderId="46" xfId="0" applyNumberFormat="1" applyFont="1" applyFill="1" applyBorder="1" applyAlignment="1" applyProtection="1">
      <alignment horizontal="right" vertical="center" wrapText="1"/>
    </xf>
    <xf numFmtId="3" fontId="6" fillId="5" borderId="24" xfId="0" applyNumberFormat="1" applyFont="1" applyFill="1" applyBorder="1" applyAlignment="1" applyProtection="1">
      <alignment horizontal="right" vertical="center" wrapText="1"/>
    </xf>
    <xf numFmtId="3" fontId="6" fillId="5" borderId="65" xfId="0" applyNumberFormat="1" applyFont="1" applyFill="1" applyBorder="1" applyAlignment="1" applyProtection="1">
      <alignment horizontal="right" vertical="center" wrapText="1"/>
    </xf>
    <xf numFmtId="3" fontId="6" fillId="5" borderId="52" xfId="0" applyNumberFormat="1" applyFont="1" applyFill="1" applyBorder="1" applyAlignment="1" applyProtection="1">
      <alignment horizontal="right" vertical="center"/>
    </xf>
    <xf numFmtId="3" fontId="6" fillId="5" borderId="28" xfId="0" applyNumberFormat="1" applyFont="1" applyFill="1" applyBorder="1" applyAlignment="1" applyProtection="1">
      <alignment horizontal="center" vertical="center"/>
      <protection locked="0"/>
    </xf>
    <xf numFmtId="1" fontId="6" fillId="5" borderId="24" xfId="0" applyNumberFormat="1" applyFont="1" applyFill="1" applyBorder="1" applyAlignment="1" applyProtection="1">
      <alignment horizontal="center" vertical="center" wrapText="1"/>
    </xf>
    <xf numFmtId="0" fontId="5" fillId="6" borderId="54" xfId="0" applyFont="1" applyFill="1" applyBorder="1" applyAlignment="1" applyProtection="1">
      <alignment horizontal="left" vertical="center" wrapText="1"/>
    </xf>
    <xf numFmtId="0" fontId="5" fillId="6" borderId="55" xfId="0" applyFont="1" applyFill="1" applyBorder="1" applyAlignment="1" applyProtection="1">
      <alignment horizontal="left" vertical="center" wrapText="1"/>
    </xf>
    <xf numFmtId="0" fontId="33" fillId="7" borderId="55" xfId="0" applyFont="1" applyFill="1" applyBorder="1" applyAlignment="1" applyProtection="1">
      <alignment horizontal="center" vertical="center" wrapText="1"/>
    </xf>
    <xf numFmtId="0" fontId="33" fillId="7" borderId="56" xfId="0" applyFont="1" applyFill="1" applyBorder="1" applyAlignment="1" applyProtection="1">
      <alignment horizontal="center" vertical="center" wrapText="1"/>
    </xf>
    <xf numFmtId="0" fontId="24" fillId="6" borderId="51" xfId="0" applyFont="1" applyFill="1" applyBorder="1" applyAlignment="1">
      <alignment vertical="center"/>
    </xf>
    <xf numFmtId="0" fontId="6" fillId="6" borderId="51" xfId="0" applyFont="1" applyFill="1" applyBorder="1" applyAlignment="1" applyProtection="1">
      <alignment horizontal="left" vertical="center" wrapText="1"/>
    </xf>
    <xf numFmtId="3" fontId="7" fillId="5" borderId="51" xfId="0" applyNumberFormat="1" applyFont="1" applyFill="1" applyBorder="1" applyAlignment="1" applyProtection="1">
      <alignment horizontal="center"/>
    </xf>
    <xf numFmtId="3" fontId="7" fillId="5" borderId="60" xfId="0" applyNumberFormat="1" applyFont="1" applyFill="1" applyBorder="1" applyAlignment="1" applyProtection="1">
      <alignment horizontal="center"/>
    </xf>
    <xf numFmtId="0" fontId="6" fillId="6" borderId="1" xfId="0" applyFont="1" applyFill="1" applyBorder="1" applyAlignment="1" applyProtection="1">
      <alignment horizontal="center" vertical="center" wrapText="1"/>
    </xf>
    <xf numFmtId="0" fontId="7" fillId="13" borderId="65" xfId="0" applyFont="1" applyFill="1" applyBorder="1" applyAlignment="1" applyProtection="1">
      <alignment horizontal="center"/>
      <protection locked="0"/>
    </xf>
    <xf numFmtId="0" fontId="7" fillId="13" borderId="52" xfId="0" applyFont="1" applyFill="1" applyBorder="1" applyAlignment="1" applyProtection="1">
      <alignment horizontal="center"/>
      <protection locked="0"/>
    </xf>
    <xf numFmtId="1" fontId="5" fillId="13" borderId="52" xfId="0" applyNumberFormat="1" applyFont="1" applyFill="1" applyBorder="1" applyAlignment="1" applyProtection="1">
      <alignment horizontal="center" vertical="center"/>
    </xf>
    <xf numFmtId="2" fontId="7" fillId="5" borderId="7" xfId="0" applyNumberFormat="1" applyFont="1" applyFill="1" applyBorder="1" applyAlignment="1" applyProtection="1">
      <alignment horizontal="center" vertical="center"/>
    </xf>
    <xf numFmtId="3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13" borderId="10" xfId="0" applyFont="1" applyFill="1" applyBorder="1" applyAlignment="1" applyProtection="1">
      <alignment horizontal="center"/>
      <protection locked="0"/>
    </xf>
    <xf numFmtId="1" fontId="5" fillId="13" borderId="10" xfId="0" applyNumberFormat="1" applyFont="1" applyFill="1" applyBorder="1" applyAlignment="1" applyProtection="1">
      <alignment horizontal="center" vertical="center"/>
    </xf>
    <xf numFmtId="0" fontId="7" fillId="13" borderId="41" xfId="0" applyFont="1" applyFill="1" applyBorder="1" applyAlignment="1" applyProtection="1">
      <alignment horizontal="center"/>
      <protection locked="0"/>
    </xf>
    <xf numFmtId="1" fontId="5" fillId="13" borderId="41" xfId="0" applyNumberFormat="1" applyFont="1" applyFill="1" applyBorder="1" applyAlignment="1" applyProtection="1">
      <alignment horizontal="center" vertical="center"/>
    </xf>
    <xf numFmtId="0" fontId="5" fillId="13" borderId="29" xfId="0" applyFont="1" applyFill="1" applyBorder="1" applyAlignment="1" applyProtection="1">
      <alignment vertical="center" wrapText="1"/>
    </xf>
    <xf numFmtId="0" fontId="24" fillId="13" borderId="29" xfId="0" applyFont="1" applyFill="1" applyBorder="1" applyAlignment="1">
      <alignment wrapText="1"/>
    </xf>
    <xf numFmtId="0" fontId="34" fillId="7" borderId="7" xfId="0" applyFont="1" applyFill="1" applyBorder="1" applyAlignment="1" applyProtection="1">
      <alignment horizontal="center" vertical="center" wrapText="1"/>
    </xf>
    <xf numFmtId="2" fontId="7" fillId="5" borderId="28" xfId="0" applyNumberFormat="1" applyFont="1" applyFill="1" applyBorder="1" applyAlignment="1" applyProtection="1">
      <alignment horizontal="center" vertical="center"/>
    </xf>
    <xf numFmtId="2" fontId="7" fillId="5" borderId="9" xfId="0" applyNumberFormat="1" applyFont="1" applyFill="1" applyBorder="1" applyAlignment="1" applyProtection="1">
      <alignment horizontal="center" vertical="center"/>
    </xf>
    <xf numFmtId="2" fontId="7" fillId="5" borderId="41" xfId="0" applyNumberFormat="1" applyFont="1" applyFill="1" applyBorder="1" applyAlignment="1" applyProtection="1">
      <alignment horizontal="center" vertical="center"/>
    </xf>
    <xf numFmtId="3" fontId="6" fillId="3" borderId="1" xfId="0" applyNumberFormat="1" applyFont="1" applyFill="1" applyBorder="1" applyAlignment="1" applyProtection="1">
      <alignment wrapText="1"/>
      <protection locked="0"/>
    </xf>
    <xf numFmtId="3" fontId="6" fillId="3" borderId="7" xfId="0" applyNumberFormat="1" applyFont="1" applyFill="1" applyBorder="1" applyAlignment="1" applyProtection="1">
      <alignment wrapText="1"/>
      <protection locked="0"/>
    </xf>
    <xf numFmtId="3" fontId="6" fillId="0" borderId="10" xfId="0" applyNumberFormat="1" applyFont="1" applyFill="1" applyBorder="1" applyAlignment="1" applyProtection="1">
      <alignment horizontal="center" vertical="center"/>
      <protection locked="0"/>
    </xf>
    <xf numFmtId="0" fontId="6" fillId="6" borderId="1" xfId="0" applyFont="1" applyFill="1" applyBorder="1" applyAlignment="1" applyProtection="1">
      <alignment horizontal="center" vertical="center" wrapText="1"/>
    </xf>
    <xf numFmtId="49" fontId="5" fillId="11" borderId="25" xfId="0" applyNumberFormat="1" applyFont="1" applyFill="1" applyBorder="1" applyAlignment="1">
      <alignment horizontal="left" vertical="center" wrapText="1"/>
    </xf>
    <xf numFmtId="49" fontId="5" fillId="11" borderId="3" xfId="0" applyNumberFormat="1" applyFont="1" applyFill="1" applyBorder="1" applyAlignment="1">
      <alignment horizontal="left" vertical="center" wrapText="1"/>
    </xf>
    <xf numFmtId="0" fontId="17" fillId="0" borderId="0" xfId="0" applyFont="1" applyAlignment="1">
      <alignment wrapText="1"/>
    </xf>
    <xf numFmtId="0" fontId="14" fillId="0" borderId="0" xfId="9" applyAlignment="1" applyProtection="1">
      <alignment wrapText="1"/>
    </xf>
    <xf numFmtId="0" fontId="0" fillId="0" borderId="0" xfId="0" applyAlignment="1">
      <alignment wrapText="1"/>
    </xf>
    <xf numFmtId="49" fontId="6" fillId="0" borderId="25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45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35" xfId="0" applyNumberFormat="1" applyFont="1" applyFill="1" applyBorder="1" applyAlignment="1" applyProtection="1">
      <alignment horizontal="left" vertical="center" wrapText="1"/>
      <protection locked="0"/>
    </xf>
    <xf numFmtId="49" fontId="5" fillId="11" borderId="47" xfId="0" applyNumberFormat="1" applyFont="1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0" fontId="0" fillId="6" borderId="48" xfId="0" applyFill="1" applyBorder="1" applyAlignment="1">
      <alignment horizontal="center" vertical="center" wrapText="1"/>
    </xf>
    <xf numFmtId="49" fontId="33" fillId="7" borderId="25" xfId="0" applyNumberFormat="1" applyFont="1" applyFill="1" applyBorder="1" applyAlignment="1">
      <alignment horizontal="left"/>
    </xf>
    <xf numFmtId="49" fontId="33" fillId="7" borderId="3" xfId="0" applyNumberFormat="1" applyFont="1" applyFill="1" applyBorder="1" applyAlignment="1">
      <alignment horizontal="left"/>
    </xf>
    <xf numFmtId="49" fontId="6" fillId="10" borderId="25" xfId="0" applyNumberFormat="1" applyFont="1" applyFill="1" applyBorder="1" applyAlignment="1">
      <alignment horizontal="left" vertical="center" wrapText="1"/>
    </xf>
    <xf numFmtId="49" fontId="6" fillId="10" borderId="3" xfId="0" applyNumberFormat="1" applyFont="1" applyFill="1" applyBorder="1" applyAlignment="1">
      <alignment horizontal="left" vertical="center" wrapText="1"/>
    </xf>
    <xf numFmtId="49" fontId="33" fillId="12" borderId="17" xfId="0" applyNumberFormat="1" applyFont="1" applyFill="1" applyBorder="1" applyAlignment="1">
      <alignment horizontal="left" vertical="center" wrapText="1"/>
    </xf>
    <xf numFmtId="49" fontId="33" fillId="12" borderId="18" xfId="0" applyNumberFormat="1" applyFont="1" applyFill="1" applyBorder="1" applyAlignment="1">
      <alignment horizontal="left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29" fillId="0" borderId="38" xfId="0" applyFont="1" applyBorder="1" applyAlignment="1">
      <alignment horizontal="center" vertical="center" wrapText="1"/>
    </xf>
    <xf numFmtId="0" fontId="2" fillId="0" borderId="13" xfId="0" applyFont="1" applyFill="1" applyBorder="1" applyAlignment="1" applyProtection="1">
      <alignment horizontal="left" vertical="center"/>
    </xf>
    <xf numFmtId="0" fontId="0" fillId="0" borderId="13" xfId="0" applyBorder="1" applyAlignment="1"/>
    <xf numFmtId="0" fontId="21" fillId="8" borderId="17" xfId="0" applyFont="1" applyFill="1" applyBorder="1" applyAlignment="1">
      <alignment horizontal="center" vertical="center" wrapText="1"/>
    </xf>
    <xf numFmtId="0" fontId="21" fillId="8" borderId="18" xfId="0" applyFont="1" applyFill="1" applyBorder="1" applyAlignment="1">
      <alignment horizontal="center" vertical="center" wrapText="1"/>
    </xf>
    <xf numFmtId="49" fontId="33" fillId="7" borderId="47" xfId="0" applyNumberFormat="1" applyFont="1" applyFill="1" applyBorder="1" applyAlignment="1">
      <alignment horizontal="left"/>
    </xf>
    <xf numFmtId="0" fontId="30" fillId="7" borderId="31" xfId="0" applyFont="1" applyFill="1" applyBorder="1" applyAlignment="1">
      <alignment horizontal="left"/>
    </xf>
    <xf numFmtId="0" fontId="30" fillId="7" borderId="31" xfId="0" applyFont="1" applyFill="1" applyBorder="1" applyAlignment="1"/>
    <xf numFmtId="49" fontId="33" fillId="12" borderId="23" xfId="0" applyNumberFormat="1" applyFont="1" applyFill="1" applyBorder="1" applyAlignment="1">
      <alignment horizontal="left" vertical="center" wrapText="1"/>
    </xf>
    <xf numFmtId="49" fontId="33" fillId="12" borderId="20" xfId="0" applyNumberFormat="1" applyFont="1" applyFill="1" applyBorder="1" applyAlignment="1">
      <alignment horizontal="left" vertical="center" wrapText="1"/>
    </xf>
    <xf numFmtId="49" fontId="6" fillId="8" borderId="25" xfId="0" applyNumberFormat="1" applyFont="1" applyFill="1" applyBorder="1" applyAlignment="1">
      <alignment horizontal="left"/>
    </xf>
    <xf numFmtId="49" fontId="6" fillId="8" borderId="3" xfId="0" applyNumberFormat="1" applyFont="1" applyFill="1" applyBorder="1" applyAlignment="1">
      <alignment horizontal="left"/>
    </xf>
    <xf numFmtId="49" fontId="7" fillId="8" borderId="25" xfId="0" applyNumberFormat="1" applyFont="1" applyFill="1" applyBorder="1" applyAlignment="1">
      <alignment horizontal="left"/>
    </xf>
    <xf numFmtId="49" fontId="7" fillId="8" borderId="3" xfId="0" applyNumberFormat="1" applyFont="1" applyFill="1" applyBorder="1" applyAlignment="1">
      <alignment horizontal="left"/>
    </xf>
    <xf numFmtId="0" fontId="6" fillId="8" borderId="25" xfId="0" applyFont="1" applyFill="1" applyBorder="1" applyAlignment="1" applyProtection="1">
      <alignment horizontal="left" vertical="center" wrapText="1"/>
    </xf>
    <xf numFmtId="0" fontId="24" fillId="8" borderId="3" xfId="0" applyFont="1" applyFill="1" applyBorder="1" applyAlignment="1">
      <alignment horizontal="left" vertical="center" wrapText="1"/>
    </xf>
    <xf numFmtId="0" fontId="6" fillId="8" borderId="3" xfId="0" applyFont="1" applyFill="1" applyBorder="1" applyAlignment="1" applyProtection="1">
      <alignment horizontal="left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24" fillId="3" borderId="18" xfId="0" applyFont="1" applyFill="1" applyBorder="1" applyAlignment="1"/>
    <xf numFmtId="0" fontId="2" fillId="3" borderId="17" xfId="0" applyFont="1" applyFill="1" applyBorder="1" applyAlignment="1" applyProtection="1">
      <alignment horizontal="left" vertical="center"/>
    </xf>
    <xf numFmtId="0" fontId="32" fillId="3" borderId="20" xfId="0" applyFont="1" applyFill="1" applyBorder="1" applyAlignment="1"/>
    <xf numFmtId="0" fontId="32" fillId="3" borderId="18" xfId="0" applyFont="1" applyFill="1" applyBorder="1" applyAlignment="1"/>
    <xf numFmtId="0" fontId="6" fillId="6" borderId="29" xfId="0" applyFont="1" applyFill="1" applyBorder="1" applyAlignment="1" applyProtection="1">
      <alignment horizontal="center" wrapText="1"/>
    </xf>
    <xf numFmtId="0" fontId="24" fillId="6" borderId="46" xfId="0" applyFont="1" applyFill="1" applyBorder="1" applyAlignment="1">
      <alignment horizontal="center" wrapText="1"/>
    </xf>
    <xf numFmtId="0" fontId="5" fillId="3" borderId="0" xfId="0" applyFont="1" applyFill="1" applyBorder="1" applyAlignment="1" applyProtection="1">
      <alignment vertical="top" wrapText="1"/>
    </xf>
    <xf numFmtId="0" fontId="24" fillId="3" borderId="0" xfId="0" applyFont="1" applyFill="1" applyBorder="1" applyAlignment="1">
      <alignment wrapText="1"/>
    </xf>
    <xf numFmtId="0" fontId="33" fillId="7" borderId="50" xfId="0" applyFont="1" applyFill="1" applyBorder="1" applyAlignment="1" applyProtection="1">
      <alignment horizontal="left" vertical="center"/>
      <protection locked="0"/>
    </xf>
    <xf numFmtId="0" fontId="33" fillId="7" borderId="51" xfId="0" applyFont="1" applyFill="1" applyBorder="1" applyAlignment="1" applyProtection="1">
      <alignment horizontal="left" vertical="center"/>
      <protection locked="0"/>
    </xf>
    <xf numFmtId="0" fontId="6" fillId="5" borderId="30" xfId="0" applyNumberFormat="1" applyFont="1" applyFill="1" applyBorder="1" applyAlignment="1" applyProtection="1">
      <alignment horizontal="left" vertical="center"/>
    </xf>
    <xf numFmtId="0" fontId="6" fillId="5" borderId="31" xfId="0" applyNumberFormat="1" applyFont="1" applyFill="1" applyBorder="1" applyAlignment="1" applyProtection="1">
      <alignment horizontal="left" vertical="center"/>
    </xf>
    <xf numFmtId="0" fontId="6" fillId="5" borderId="48" xfId="0" applyNumberFormat="1" applyFont="1" applyFill="1" applyBorder="1" applyAlignment="1" applyProtection="1">
      <alignment horizontal="left" vertical="center"/>
    </xf>
    <xf numFmtId="0" fontId="33" fillId="7" borderId="49" xfId="0" applyFont="1" applyFill="1" applyBorder="1" applyAlignment="1" applyProtection="1">
      <alignment horizontal="left" vertical="center"/>
      <protection locked="0"/>
    </xf>
    <xf numFmtId="0" fontId="33" fillId="7" borderId="29" xfId="0" applyFont="1" applyFill="1" applyBorder="1" applyAlignment="1" applyProtection="1">
      <alignment horizontal="left" vertical="center"/>
      <protection locked="0"/>
    </xf>
    <xf numFmtId="0" fontId="6" fillId="5" borderId="34" xfId="0" applyNumberFormat="1" applyFont="1" applyFill="1" applyBorder="1" applyAlignment="1" applyProtection="1">
      <alignment horizontal="left" vertical="center"/>
    </xf>
    <xf numFmtId="0" fontId="6" fillId="5" borderId="37" xfId="0" applyNumberFormat="1" applyFont="1" applyFill="1" applyBorder="1" applyAlignment="1" applyProtection="1">
      <alignment horizontal="left" vertical="center"/>
    </xf>
    <xf numFmtId="0" fontId="6" fillId="5" borderId="53" xfId="0" applyNumberFormat="1" applyFont="1" applyFill="1" applyBorder="1" applyAlignment="1" applyProtection="1">
      <alignment horizontal="left" vertical="center"/>
    </xf>
    <xf numFmtId="0" fontId="5" fillId="6" borderId="50" xfId="0" applyFont="1" applyFill="1" applyBorder="1" applyAlignment="1" applyProtection="1">
      <alignment horizontal="left" vertical="center"/>
    </xf>
    <xf numFmtId="0" fontId="5" fillId="6" borderId="51" xfId="0" applyFont="1" applyFill="1" applyBorder="1" applyAlignment="1" applyProtection="1">
      <alignment horizontal="left" vertical="center"/>
    </xf>
    <xf numFmtId="0" fontId="5" fillId="6" borderId="60" xfId="0" applyFont="1" applyFill="1" applyBorder="1" applyAlignment="1" applyProtection="1">
      <alignment horizontal="left" vertical="center"/>
    </xf>
    <xf numFmtId="0" fontId="5" fillId="6" borderId="50" xfId="0" applyFont="1" applyFill="1" applyBorder="1" applyAlignment="1" applyProtection="1">
      <alignment horizontal="center" vertical="center"/>
    </xf>
    <xf numFmtId="0" fontId="5" fillId="6" borderId="51" xfId="0" applyFont="1" applyFill="1" applyBorder="1" applyAlignment="1" applyProtection="1">
      <alignment horizontal="center" vertical="center"/>
    </xf>
    <xf numFmtId="0" fontId="5" fillId="6" borderId="60" xfId="0" applyFont="1" applyFill="1" applyBorder="1" applyAlignment="1" applyProtection="1">
      <alignment horizontal="center" vertical="center"/>
    </xf>
    <xf numFmtId="0" fontId="6" fillId="5" borderId="1" xfId="0" applyNumberFormat="1" applyFont="1" applyFill="1" applyBorder="1" applyAlignment="1" applyProtection="1">
      <alignment horizontal="left" vertical="center"/>
    </xf>
    <xf numFmtId="0" fontId="6" fillId="5" borderId="2" xfId="0" applyNumberFormat="1" applyFont="1" applyFill="1" applyBorder="1" applyAlignment="1" applyProtection="1">
      <alignment horizontal="left" vertical="center"/>
    </xf>
    <xf numFmtId="0" fontId="6" fillId="5" borderId="52" xfId="0" applyNumberFormat="1" applyFont="1" applyFill="1" applyBorder="1" applyAlignment="1" applyProtection="1">
      <alignment horizontal="left" vertical="center"/>
    </xf>
    <xf numFmtId="0" fontId="33" fillId="7" borderId="25" xfId="0" applyFont="1" applyFill="1" applyBorder="1" applyAlignment="1" applyProtection="1">
      <alignment horizontal="left" vertical="center"/>
      <protection locked="0"/>
    </xf>
    <xf numFmtId="0" fontId="33" fillId="7" borderId="2" xfId="0" applyFont="1" applyFill="1" applyBorder="1" applyAlignment="1">
      <alignment horizontal="left" vertical="center"/>
    </xf>
    <xf numFmtId="0" fontId="33" fillId="7" borderId="3" xfId="0" applyFont="1" applyFill="1" applyBorder="1" applyAlignment="1">
      <alignment horizontal="left" vertical="center"/>
    </xf>
    <xf numFmtId="0" fontId="6" fillId="6" borderId="29" xfId="0" applyFont="1" applyFill="1" applyBorder="1" applyAlignment="1" applyProtection="1">
      <alignment horizontal="center" vertical="center" wrapText="1"/>
    </xf>
    <xf numFmtId="0" fontId="6" fillId="6" borderId="46" xfId="0" applyFont="1" applyFill="1" applyBorder="1" applyAlignment="1" applyProtection="1">
      <alignment horizontal="center" vertical="center" wrapText="1"/>
    </xf>
    <xf numFmtId="0" fontId="5" fillId="6" borderId="17" xfId="0" applyFont="1" applyFill="1" applyBorder="1" applyAlignment="1" applyProtection="1">
      <alignment horizontal="center" vertical="center" wrapText="1"/>
    </xf>
    <xf numFmtId="0" fontId="5" fillId="6" borderId="20" xfId="0" applyFont="1" applyFill="1" applyBorder="1" applyAlignment="1" applyProtection="1">
      <alignment horizontal="center" vertical="center" wrapText="1"/>
    </xf>
    <xf numFmtId="0" fontId="5" fillId="6" borderId="64" xfId="0" applyFont="1" applyFill="1" applyBorder="1" applyAlignment="1" applyProtection="1">
      <alignment horizontal="center" vertical="center" wrapText="1"/>
    </xf>
    <xf numFmtId="0" fontId="5" fillId="6" borderId="44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wrapText="1"/>
    </xf>
    <xf numFmtId="0" fontId="6" fillId="8" borderId="29" xfId="0" applyFont="1" applyFill="1" applyBorder="1" applyAlignment="1" applyProtection="1">
      <alignment horizontal="center" vertical="center"/>
    </xf>
    <xf numFmtId="0" fontId="6" fillId="8" borderId="34" xfId="0" applyFont="1" applyFill="1" applyBorder="1" applyAlignment="1" applyProtection="1">
      <alignment horizontal="center" vertical="center"/>
    </xf>
    <xf numFmtId="0" fontId="23" fillId="3" borderId="0" xfId="0" applyFont="1" applyFill="1" applyBorder="1" applyAlignment="1" applyProtection="1">
      <alignment horizontal="left" vertical="top" wrapText="1"/>
    </xf>
    <xf numFmtId="0" fontId="34" fillId="7" borderId="51" xfId="0" applyFont="1" applyFill="1" applyBorder="1" applyAlignment="1" applyProtection="1">
      <alignment horizontal="center" vertical="center" wrapText="1"/>
    </xf>
    <xf numFmtId="0" fontId="34" fillId="7" borderId="30" xfId="0" applyFont="1" applyFill="1" applyBorder="1" applyAlignment="1" applyProtection="1">
      <alignment horizontal="center" vertical="center" wrapText="1"/>
    </xf>
    <xf numFmtId="0" fontId="6" fillId="6" borderId="51" xfId="0" applyFont="1" applyFill="1" applyBorder="1" applyAlignment="1" applyProtection="1">
      <alignment horizontal="center" vertical="center" wrapText="1"/>
    </xf>
    <xf numFmtId="0" fontId="6" fillId="6" borderId="30" xfId="0" applyFont="1" applyFill="1" applyBorder="1" applyAlignment="1" applyProtection="1">
      <alignment horizontal="center" vertical="center" wrapText="1"/>
    </xf>
    <xf numFmtId="0" fontId="6" fillId="6" borderId="34" xfId="0" applyFont="1" applyFill="1" applyBorder="1" applyAlignment="1" applyProtection="1">
      <alignment horizontal="center" vertical="center" wrapText="1"/>
    </xf>
    <xf numFmtId="0" fontId="33" fillId="7" borderId="17" xfId="0" applyFont="1" applyFill="1" applyBorder="1" applyAlignment="1" applyProtection="1">
      <alignment horizontal="left" vertical="center" wrapText="1"/>
    </xf>
    <xf numFmtId="0" fontId="33" fillId="7" borderId="20" xfId="0" applyFont="1" applyFill="1" applyBorder="1" applyAlignment="1" applyProtection="1">
      <alignment horizontal="left" vertical="center" wrapText="1"/>
    </xf>
    <xf numFmtId="0" fontId="33" fillId="7" borderId="18" xfId="0" applyFont="1" applyFill="1" applyBorder="1" applyAlignment="1" applyProtection="1">
      <alignment horizontal="left" vertical="center" wrapText="1"/>
    </xf>
    <xf numFmtId="0" fontId="3" fillId="6" borderId="14" xfId="0" applyFont="1" applyFill="1" applyBorder="1" applyAlignment="1" applyProtection="1">
      <alignment horizontal="left" vertical="center" wrapText="1"/>
    </xf>
    <xf numFmtId="0" fontId="3" fillId="6" borderId="15" xfId="0" applyFont="1" applyFill="1" applyBorder="1" applyAlignment="1" applyProtection="1">
      <alignment horizontal="left" vertical="center" wrapText="1"/>
    </xf>
    <xf numFmtId="0" fontId="3" fillId="6" borderId="16" xfId="0" applyFont="1" applyFill="1" applyBorder="1" applyAlignment="1" applyProtection="1">
      <alignment horizontal="left" vertical="center" wrapText="1"/>
    </xf>
    <xf numFmtId="0" fontId="33" fillId="7" borderId="17" xfId="0" applyFont="1" applyFill="1" applyBorder="1" applyAlignment="1" applyProtection="1">
      <alignment horizontal="left" vertical="top" wrapText="1"/>
    </xf>
    <xf numFmtId="0" fontId="33" fillId="7" borderId="20" xfId="0" applyFont="1" applyFill="1" applyBorder="1" applyAlignment="1" applyProtection="1">
      <alignment horizontal="left" vertical="top" wrapText="1"/>
    </xf>
    <xf numFmtId="0" fontId="33" fillId="7" borderId="47" xfId="0" applyFont="1" applyFill="1" applyBorder="1" applyAlignment="1" applyProtection="1">
      <alignment horizontal="left" vertical="center" wrapText="1"/>
    </xf>
    <xf numFmtId="0" fontId="33" fillId="7" borderId="31" xfId="0" applyFont="1" applyFill="1" applyBorder="1" applyAlignment="1" applyProtection="1">
      <alignment horizontal="left" vertical="center" wrapText="1"/>
    </xf>
    <xf numFmtId="0" fontId="33" fillId="7" borderId="48" xfId="0" applyFont="1" applyFill="1" applyBorder="1" applyAlignment="1" applyProtection="1">
      <alignment horizontal="left" vertical="center" wrapText="1"/>
    </xf>
    <xf numFmtId="49" fontId="6" fillId="5" borderId="1" xfId="0" applyNumberFormat="1" applyFont="1" applyFill="1" applyBorder="1" applyAlignment="1" applyProtection="1">
      <alignment horizontal="left" vertical="center"/>
    </xf>
    <xf numFmtId="49" fontId="6" fillId="5" borderId="2" xfId="0" applyNumberFormat="1" applyFont="1" applyFill="1" applyBorder="1" applyAlignment="1" applyProtection="1">
      <alignment horizontal="left" vertical="center"/>
    </xf>
    <xf numFmtId="49" fontId="6" fillId="5" borderId="52" xfId="0" applyNumberFormat="1" applyFont="1" applyFill="1" applyBorder="1" applyAlignment="1" applyProtection="1">
      <alignment horizontal="left" vertical="center"/>
    </xf>
    <xf numFmtId="0" fontId="6" fillId="6" borderId="28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wrapText="1"/>
    </xf>
    <xf numFmtId="0" fontId="24" fillId="6" borderId="28" xfId="0" applyFont="1" applyFill="1" applyBorder="1" applyAlignment="1">
      <alignment horizontal="center" wrapText="1"/>
    </xf>
    <xf numFmtId="0" fontId="6" fillId="6" borderId="19" xfId="0" applyFont="1" applyFill="1" applyBorder="1" applyAlignment="1" applyProtection="1">
      <alignment horizontal="center" vertical="center" wrapText="1"/>
    </xf>
    <xf numFmtId="0" fontId="6" fillId="6" borderId="27" xfId="0" applyFont="1" applyFill="1" applyBorder="1" applyAlignment="1" applyProtection="1">
      <alignment horizontal="center" vertical="center" wrapText="1"/>
    </xf>
    <xf numFmtId="0" fontId="5" fillId="6" borderId="50" xfId="0" applyFont="1" applyFill="1" applyBorder="1" applyAlignment="1" applyProtection="1">
      <alignment vertical="top" wrapText="1"/>
    </xf>
    <xf numFmtId="0" fontId="24" fillId="6" borderId="51" xfId="0" applyFont="1" applyFill="1" applyBorder="1" applyAlignment="1">
      <alignment wrapText="1"/>
    </xf>
    <xf numFmtId="0" fontId="24" fillId="6" borderId="60" xfId="0" applyFont="1" applyFill="1" applyBorder="1" applyAlignment="1">
      <alignment wrapText="1"/>
    </xf>
    <xf numFmtId="0" fontId="31" fillId="6" borderId="51" xfId="0" applyFont="1" applyFill="1" applyBorder="1" applyAlignment="1">
      <alignment wrapText="1"/>
    </xf>
    <xf numFmtId="0" fontId="31" fillId="6" borderId="60" xfId="0" applyFont="1" applyFill="1" applyBorder="1" applyAlignment="1">
      <alignment wrapText="1"/>
    </xf>
    <xf numFmtId="3" fontId="6" fillId="13" borderId="45" xfId="0" applyNumberFormat="1" applyFont="1" applyFill="1" applyBorder="1" applyAlignment="1" applyProtection="1">
      <alignment horizontal="center" vertical="top" wrapText="1"/>
      <protection locked="0"/>
    </xf>
    <xf numFmtId="3" fontId="6" fillId="13" borderId="37" xfId="0" applyNumberFormat="1" applyFont="1" applyFill="1" applyBorder="1" applyAlignment="1" applyProtection="1">
      <alignment horizontal="center" vertical="top" wrapText="1"/>
      <protection locked="0"/>
    </xf>
    <xf numFmtId="3" fontId="6" fillId="13" borderId="53" xfId="0" applyNumberFormat="1" applyFont="1" applyFill="1" applyBorder="1" applyAlignment="1" applyProtection="1">
      <alignment horizontal="center" vertical="top" wrapText="1"/>
      <protection locked="0"/>
    </xf>
    <xf numFmtId="1" fontId="5" fillId="13" borderId="47" xfId="0" applyNumberFormat="1" applyFont="1" applyFill="1" applyBorder="1" applyAlignment="1" applyProtection="1">
      <alignment horizontal="center" vertical="center"/>
    </xf>
    <xf numFmtId="1" fontId="5" fillId="13" borderId="31" xfId="0" applyNumberFormat="1" applyFont="1" applyFill="1" applyBorder="1" applyAlignment="1" applyProtection="1">
      <alignment horizontal="center" vertical="center"/>
    </xf>
    <xf numFmtId="1" fontId="5" fillId="13" borderId="48" xfId="0" applyNumberFormat="1" applyFont="1" applyFill="1" applyBorder="1" applyAlignment="1" applyProtection="1">
      <alignment horizontal="center" vertical="center"/>
    </xf>
    <xf numFmtId="0" fontId="33" fillId="7" borderId="45" xfId="0" applyFont="1" applyFill="1" applyBorder="1" applyAlignment="1" applyProtection="1">
      <alignment horizontal="left" vertical="center"/>
    </xf>
    <xf numFmtId="0" fontId="33" fillId="7" borderId="37" xfId="0" applyFont="1" applyFill="1" applyBorder="1" applyAlignment="1" applyProtection="1">
      <alignment horizontal="left" vertical="center"/>
    </xf>
    <xf numFmtId="0" fontId="33" fillId="7" borderId="53" xfId="0" applyFont="1" applyFill="1" applyBorder="1" applyAlignment="1" applyProtection="1">
      <alignment horizontal="left" vertical="center"/>
    </xf>
    <xf numFmtId="3" fontId="6" fillId="6" borderId="10" xfId="0" applyNumberFormat="1" applyFont="1" applyFill="1" applyBorder="1" applyAlignment="1" applyProtection="1">
      <alignment horizontal="center" vertical="center"/>
    </xf>
    <xf numFmtId="3" fontId="6" fillId="6" borderId="28" xfId="0" applyNumberFormat="1" applyFont="1" applyFill="1" applyBorder="1" applyAlignment="1" applyProtection="1">
      <alignment horizontal="center" vertical="center"/>
    </xf>
    <xf numFmtId="3" fontId="6" fillId="6" borderId="29" xfId="0" applyNumberFormat="1" applyFont="1" applyFill="1" applyBorder="1" applyAlignment="1" applyProtection="1">
      <alignment horizontal="center" vertical="center"/>
    </xf>
    <xf numFmtId="3" fontId="6" fillId="6" borderId="46" xfId="0" applyNumberFormat="1" applyFont="1" applyFill="1" applyBorder="1" applyAlignment="1" applyProtection="1">
      <alignment horizontal="center" vertical="center"/>
    </xf>
    <xf numFmtId="0" fontId="5" fillId="6" borderId="1" xfId="0" applyFont="1" applyFill="1" applyBorder="1" applyAlignment="1" applyProtection="1">
      <alignment horizontal="left" vertical="center" wrapText="1"/>
    </xf>
    <xf numFmtId="0" fontId="5" fillId="6" borderId="2" xfId="0" applyFont="1" applyFill="1" applyBorder="1" applyAlignment="1" applyProtection="1">
      <alignment horizontal="left" vertical="center" wrapText="1"/>
    </xf>
    <xf numFmtId="0" fontId="5" fillId="6" borderId="3" xfId="0" applyFont="1" applyFill="1" applyBorder="1" applyAlignment="1" applyProtection="1">
      <alignment horizontal="left" vertical="center" wrapText="1"/>
    </xf>
    <xf numFmtId="0" fontId="5" fillId="6" borderId="18" xfId="0" applyFont="1" applyFill="1" applyBorder="1" applyAlignment="1" applyProtection="1">
      <alignment horizontal="center" vertical="center" wrapText="1"/>
    </xf>
    <xf numFmtId="0" fontId="5" fillId="6" borderId="50" xfId="0" applyFont="1" applyFill="1" applyBorder="1" applyAlignment="1" applyProtection="1">
      <alignment horizontal="center" vertical="center" wrapText="1"/>
    </xf>
    <xf numFmtId="0" fontId="5" fillId="6" borderId="51" xfId="0" applyFont="1" applyFill="1" applyBorder="1" applyAlignment="1" applyProtection="1">
      <alignment horizontal="center" vertical="center" wrapText="1"/>
    </xf>
    <xf numFmtId="0" fontId="5" fillId="6" borderId="60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left" vertical="center" wrapText="1"/>
    </xf>
    <xf numFmtId="0" fontId="6" fillId="6" borderId="2" xfId="0" applyFont="1" applyFill="1" applyBorder="1" applyAlignment="1" applyProtection="1">
      <alignment horizontal="left" vertical="center" wrapText="1"/>
    </xf>
    <xf numFmtId="0" fontId="6" fillId="6" borderId="3" xfId="0" applyFont="1" applyFill="1" applyBorder="1" applyAlignment="1" applyProtection="1">
      <alignment horizontal="left" vertical="center" wrapText="1"/>
    </xf>
    <xf numFmtId="0" fontId="5" fillId="6" borderId="47" xfId="0" applyFont="1" applyFill="1" applyBorder="1" applyAlignment="1" applyProtection="1">
      <alignment horizontal="center" vertical="center" wrapText="1"/>
    </xf>
    <xf numFmtId="0" fontId="5" fillId="6" borderId="31" xfId="0" applyFont="1" applyFill="1" applyBorder="1" applyAlignment="1" applyProtection="1">
      <alignment horizontal="center" vertical="center" wrapText="1"/>
    </xf>
    <xf numFmtId="0" fontId="5" fillId="6" borderId="48" xfId="0" applyFont="1" applyFill="1" applyBorder="1" applyAlignment="1" applyProtection="1">
      <alignment horizontal="center" vertical="center" wrapText="1"/>
    </xf>
    <xf numFmtId="0" fontId="5" fillId="3" borderId="63" xfId="0" applyFont="1" applyFill="1" applyBorder="1" applyAlignment="1" applyProtection="1">
      <alignment horizontal="left" vertical="top" wrapText="1"/>
    </xf>
    <xf numFmtId="0" fontId="5" fillId="3" borderId="64" xfId="0" applyFont="1" applyFill="1" applyBorder="1" applyAlignment="1" applyProtection="1">
      <alignment horizontal="left" vertical="top" wrapText="1"/>
    </xf>
    <xf numFmtId="0" fontId="5" fillId="3" borderId="44" xfId="0" applyFont="1" applyFill="1" applyBorder="1" applyAlignment="1" applyProtection="1">
      <alignment horizontal="left" vertical="top" wrapText="1"/>
    </xf>
    <xf numFmtId="0" fontId="5" fillId="3" borderId="17" xfId="0" applyFont="1" applyFill="1" applyBorder="1" applyAlignment="1" applyProtection="1">
      <alignment horizontal="left" vertical="top" wrapText="1"/>
    </xf>
    <xf numFmtId="0" fontId="5" fillId="3" borderId="20" xfId="0" applyFont="1" applyFill="1" applyBorder="1" applyAlignment="1" applyProtection="1">
      <alignment horizontal="left" vertical="top" wrapText="1"/>
    </xf>
    <xf numFmtId="0" fontId="5" fillId="3" borderId="18" xfId="0" applyFont="1" applyFill="1" applyBorder="1" applyAlignment="1" applyProtection="1">
      <alignment horizontal="left" vertical="top" wrapText="1"/>
    </xf>
    <xf numFmtId="0" fontId="33" fillId="7" borderId="17" xfId="0" applyFont="1" applyFill="1" applyBorder="1" applyAlignment="1">
      <alignment horizontal="left"/>
    </xf>
    <xf numFmtId="0" fontId="33" fillId="7" borderId="20" xfId="0" applyFont="1" applyFill="1" applyBorder="1" applyAlignment="1">
      <alignment horizontal="left"/>
    </xf>
    <xf numFmtId="0" fontId="33" fillId="7" borderId="22" xfId="0" applyFont="1" applyFill="1" applyBorder="1" applyAlignment="1">
      <alignment horizontal="left"/>
    </xf>
    <xf numFmtId="0" fontId="33" fillId="7" borderId="50" xfId="0" applyFont="1" applyFill="1" applyBorder="1" applyAlignment="1" applyProtection="1">
      <alignment horizontal="left" vertical="center"/>
    </xf>
    <xf numFmtId="0" fontId="33" fillId="7" borderId="51" xfId="0" applyFont="1" applyFill="1" applyBorder="1" applyAlignment="1" applyProtection="1">
      <alignment horizontal="left" vertical="center"/>
    </xf>
    <xf numFmtId="0" fontId="33" fillId="7" borderId="6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top" wrapText="1"/>
    </xf>
    <xf numFmtId="0" fontId="33" fillId="7" borderId="41" xfId="0" applyFont="1" applyFill="1" applyBorder="1" applyAlignment="1" applyProtection="1">
      <alignment horizontal="left" vertical="center"/>
    </xf>
    <xf numFmtId="0" fontId="33" fillId="7" borderId="10" xfId="0" applyFont="1" applyFill="1" applyBorder="1" applyAlignment="1" applyProtection="1">
      <alignment horizontal="left" vertical="center"/>
    </xf>
    <xf numFmtId="0" fontId="33" fillId="7" borderId="28" xfId="0" applyFont="1" applyFill="1" applyBorder="1" applyAlignment="1" applyProtection="1">
      <alignment horizontal="left" vertical="center"/>
    </xf>
    <xf numFmtId="0" fontId="6" fillId="3" borderId="0" xfId="0" applyFont="1" applyFill="1" applyBorder="1" applyAlignment="1" applyProtection="1">
      <alignment vertical="top" wrapText="1"/>
    </xf>
    <xf numFmtId="0" fontId="24" fillId="3" borderId="0" xfId="0" applyFont="1" applyFill="1" applyBorder="1" applyAlignment="1">
      <alignment vertical="top" wrapText="1"/>
    </xf>
    <xf numFmtId="0" fontId="33" fillId="7" borderId="23" xfId="0" applyFont="1" applyFill="1" applyBorder="1" applyAlignment="1">
      <alignment horizontal="left"/>
    </xf>
    <xf numFmtId="0" fontId="33" fillId="7" borderId="69" xfId="0" applyFont="1" applyFill="1" applyBorder="1" applyAlignment="1">
      <alignment horizontal="left"/>
    </xf>
    <xf numFmtId="0" fontId="33" fillId="7" borderId="70" xfId="0" applyFont="1" applyFill="1" applyBorder="1" applyAlignment="1">
      <alignment horizontal="left"/>
    </xf>
    <xf numFmtId="0" fontId="5" fillId="3" borderId="14" xfId="0" applyFont="1" applyFill="1" applyBorder="1" applyAlignment="1" applyProtection="1">
      <alignment horizontal="center" vertical="center" wrapText="1"/>
    </xf>
    <xf numFmtId="0" fontId="24" fillId="3" borderId="16" xfId="0" applyFont="1" applyFill="1" applyBorder="1" applyAlignment="1"/>
    <xf numFmtId="0" fontId="2" fillId="3" borderId="14" xfId="0" applyFont="1" applyFill="1" applyBorder="1" applyAlignment="1" applyProtection="1">
      <alignment horizontal="left" vertical="center" wrapText="1"/>
    </xf>
    <xf numFmtId="0" fontId="2" fillId="3" borderId="15" xfId="0" applyFont="1" applyFill="1" applyBorder="1" applyAlignment="1" applyProtection="1">
      <alignment horizontal="left" vertical="center" wrapText="1"/>
    </xf>
    <xf numFmtId="0" fontId="32" fillId="3" borderId="15" xfId="0" applyFont="1" applyFill="1" applyBorder="1" applyAlignment="1">
      <alignment wrapText="1"/>
    </xf>
    <xf numFmtId="0" fontId="32" fillId="3" borderId="21" xfId="0" applyFont="1" applyFill="1" applyBorder="1" applyAlignment="1">
      <alignment wrapText="1"/>
    </xf>
    <xf numFmtId="0" fontId="5" fillId="6" borderId="47" xfId="0" applyFont="1" applyFill="1" applyBorder="1" applyAlignment="1">
      <alignment horizontal="center" vertical="center"/>
    </xf>
    <xf numFmtId="0" fontId="24" fillId="6" borderId="31" xfId="0" applyFont="1" applyFill="1" applyBorder="1" applyAlignment="1">
      <alignment horizontal="center"/>
    </xf>
    <xf numFmtId="0" fontId="24" fillId="6" borderId="48" xfId="0" applyFont="1" applyFill="1" applyBorder="1" applyAlignment="1">
      <alignment horizontal="center"/>
    </xf>
    <xf numFmtId="0" fontId="5" fillId="8" borderId="67" xfId="0" applyFont="1" applyFill="1" applyBorder="1" applyAlignment="1">
      <alignment horizontal="center" vertical="center" wrapText="1"/>
    </xf>
    <xf numFmtId="0" fontId="24" fillId="8" borderId="12" xfId="0" applyFont="1" applyFill="1" applyBorder="1" applyAlignment="1">
      <alignment horizontal="center"/>
    </xf>
    <xf numFmtId="0" fontId="24" fillId="6" borderId="31" xfId="0" applyFont="1" applyFill="1" applyBorder="1" applyAlignment="1"/>
    <xf numFmtId="0" fontId="24" fillId="6" borderId="48" xfId="0" applyFont="1" applyFill="1" applyBorder="1" applyAlignment="1"/>
    <xf numFmtId="0" fontId="5" fillId="4" borderId="55" xfId="0" applyFont="1" applyFill="1" applyBorder="1" applyAlignment="1">
      <alignment horizontal="center" vertical="center" wrapText="1"/>
    </xf>
    <xf numFmtId="0" fontId="24" fillId="4" borderId="26" xfId="0" applyFont="1" applyFill="1" applyBorder="1" applyAlignment="1">
      <alignment horizontal="center" vertical="center" wrapText="1"/>
    </xf>
    <xf numFmtId="0" fontId="5" fillId="6" borderId="56" xfId="0" applyFont="1" applyFill="1" applyBorder="1" applyAlignment="1">
      <alignment horizontal="center" vertical="center" wrapText="1"/>
    </xf>
    <xf numFmtId="0" fontId="5" fillId="6" borderId="40" xfId="0" applyFont="1" applyFill="1" applyBorder="1" applyAlignment="1">
      <alignment horizontal="center" vertical="center" wrapText="1"/>
    </xf>
    <xf numFmtId="0" fontId="33" fillId="7" borderId="64" xfId="0" applyFont="1" applyFill="1" applyBorder="1" applyAlignment="1">
      <alignment horizontal="center" vertical="center" wrapText="1"/>
    </xf>
    <xf numFmtId="0" fontId="33" fillId="7" borderId="0" xfId="0" applyFont="1" applyFill="1" applyBorder="1" applyAlignment="1">
      <alignment horizontal="center" vertical="center" wrapText="1"/>
    </xf>
    <xf numFmtId="0" fontId="5" fillId="6" borderId="45" xfId="0" applyFont="1" applyFill="1" applyBorder="1" applyAlignment="1">
      <alignment horizontal="left" vertical="center"/>
    </xf>
    <xf numFmtId="0" fontId="5" fillId="6" borderId="37" xfId="0" applyFont="1" applyFill="1" applyBorder="1" applyAlignment="1">
      <alignment horizontal="left" vertical="center"/>
    </xf>
    <xf numFmtId="0" fontId="6" fillId="6" borderId="53" xfId="0" applyFont="1" applyFill="1" applyBorder="1" applyAlignment="1">
      <alignment horizontal="left"/>
    </xf>
    <xf numFmtId="0" fontId="8" fillId="6" borderId="49" xfId="0" applyFont="1" applyFill="1" applyBorder="1" applyAlignment="1">
      <alignment horizontal="left" vertical="center"/>
    </xf>
    <xf numFmtId="0" fontId="8" fillId="6" borderId="29" xfId="0" applyFont="1" applyFill="1" applyBorder="1" applyAlignment="1">
      <alignment horizontal="left" vertical="center"/>
    </xf>
    <xf numFmtId="0" fontId="5" fillId="8" borderId="54" xfId="0" applyFont="1" applyFill="1" applyBorder="1" applyAlignment="1">
      <alignment horizontal="center" vertical="center" wrapText="1"/>
    </xf>
    <xf numFmtId="0" fontId="5" fillId="8" borderId="57" xfId="0" applyFont="1" applyFill="1" applyBorder="1" applyAlignment="1">
      <alignment horizontal="center" vertical="center" wrapText="1"/>
    </xf>
    <xf numFmtId="0" fontId="31" fillId="4" borderId="54" xfId="0" applyFont="1" applyFill="1" applyBorder="1" applyAlignment="1">
      <alignment horizontal="center" vertical="center" wrapText="1"/>
    </xf>
    <xf numFmtId="0" fontId="31" fillId="4" borderId="57" xfId="0" applyFont="1" applyFill="1" applyBorder="1" applyAlignment="1">
      <alignment horizontal="center" vertical="center"/>
    </xf>
    <xf numFmtId="0" fontId="31" fillId="8" borderId="55" xfId="0" applyFont="1" applyFill="1" applyBorder="1" applyAlignment="1">
      <alignment horizontal="center" vertical="center" wrapText="1"/>
    </xf>
    <xf numFmtId="0" fontId="31" fillId="8" borderId="26" xfId="0" applyFont="1" applyFill="1" applyBorder="1" applyAlignment="1">
      <alignment horizontal="center" vertical="center" wrapText="1"/>
    </xf>
    <xf numFmtId="0" fontId="24" fillId="3" borderId="0" xfId="0" applyFont="1" applyFill="1" applyAlignment="1"/>
    <xf numFmtId="0" fontId="5" fillId="6" borderId="54" xfId="0" applyFont="1" applyFill="1" applyBorder="1" applyAlignment="1" applyProtection="1">
      <alignment horizontal="center" vertical="center" wrapText="1"/>
    </xf>
    <xf numFmtId="0" fontId="5" fillId="6" borderId="42" xfId="0" applyFont="1" applyFill="1" applyBorder="1" applyAlignment="1" applyProtection="1">
      <alignment horizontal="center" vertical="center" wrapText="1"/>
    </xf>
    <xf numFmtId="0" fontId="5" fillId="6" borderId="41" xfId="0" applyFont="1" applyFill="1" applyBorder="1" applyAlignment="1" applyProtection="1">
      <alignment horizontal="center" vertical="center" wrapText="1"/>
    </xf>
    <xf numFmtId="0" fontId="7" fillId="13" borderId="49" xfId="0" applyFont="1" applyFill="1" applyBorder="1" applyAlignment="1" applyProtection="1">
      <alignment horizontal="center"/>
    </xf>
    <xf numFmtId="0" fontId="7" fillId="13" borderId="29" xfId="0" applyFont="1" applyFill="1" applyBorder="1" applyAlignment="1" applyProtection="1">
      <alignment horizontal="center"/>
    </xf>
    <xf numFmtId="0" fontId="6" fillId="6" borderId="50" xfId="8" applyFont="1" applyFill="1" applyBorder="1" applyAlignment="1" applyProtection="1">
      <alignment vertical="top" wrapText="1"/>
    </xf>
    <xf numFmtId="0" fontId="24" fillId="6" borderId="51" xfId="0" applyFont="1" applyFill="1" applyBorder="1" applyAlignment="1">
      <alignment vertical="top" wrapText="1"/>
    </xf>
    <xf numFmtId="0" fontId="24" fillId="6" borderId="60" xfId="0" applyFont="1" applyFill="1" applyBorder="1" applyAlignment="1">
      <alignment vertical="top" wrapText="1"/>
    </xf>
    <xf numFmtId="49" fontId="5" fillId="6" borderId="14" xfId="0" applyNumberFormat="1" applyFont="1" applyFill="1" applyBorder="1" applyAlignment="1" applyProtection="1">
      <alignment horizontal="center" vertical="center"/>
    </xf>
    <xf numFmtId="0" fontId="24" fillId="6" borderId="15" xfId="0" applyFont="1" applyFill="1" applyBorder="1" applyAlignment="1"/>
    <xf numFmtId="0" fontId="24" fillId="6" borderId="21" xfId="0" applyFont="1" applyFill="1" applyBorder="1" applyAlignment="1"/>
    <xf numFmtId="0" fontId="5" fillId="6" borderId="41" xfId="8" applyFont="1" applyFill="1" applyBorder="1" applyAlignment="1" applyProtection="1">
      <alignment horizontal="center" vertical="center" wrapText="1"/>
    </xf>
    <xf numFmtId="0" fontId="5" fillId="6" borderId="28" xfId="8" applyFont="1" applyFill="1" applyBorder="1" applyAlignment="1" applyProtection="1">
      <alignment horizontal="center" vertical="center" wrapText="1"/>
    </xf>
    <xf numFmtId="0" fontId="5" fillId="8" borderId="10" xfId="8" applyFont="1" applyFill="1" applyBorder="1" applyAlignment="1" applyProtection="1">
      <alignment horizontal="center" vertical="center" wrapText="1"/>
    </xf>
    <xf numFmtId="0" fontId="5" fillId="3" borderId="25" xfId="8" applyFont="1" applyFill="1" applyBorder="1" applyAlignment="1" applyProtection="1">
      <alignment horizontal="left" vertical="center" wrapText="1"/>
    </xf>
    <xf numFmtId="0" fontId="5" fillId="3" borderId="2" xfId="8" applyFont="1" applyFill="1" applyBorder="1" applyAlignment="1" applyProtection="1">
      <alignment horizontal="left" vertical="center" wrapText="1"/>
    </xf>
    <xf numFmtId="0" fontId="5" fillId="3" borderId="52" xfId="8" applyFont="1" applyFill="1" applyBorder="1" applyAlignment="1" applyProtection="1">
      <alignment horizontal="left" vertical="center" wrapText="1"/>
    </xf>
    <xf numFmtId="0" fontId="5" fillId="6" borderId="50" xfId="8" applyFont="1" applyFill="1" applyBorder="1" applyAlignment="1" applyProtection="1">
      <alignment horizontal="center" vertical="center" wrapText="1"/>
    </xf>
    <xf numFmtId="0" fontId="24" fillId="6" borderId="51" xfId="0" applyFont="1" applyFill="1" applyBorder="1" applyAlignment="1">
      <alignment horizontal="center" vertical="center" wrapText="1"/>
    </xf>
    <xf numFmtId="0" fontId="24" fillId="6" borderId="60" xfId="0" applyFont="1" applyFill="1" applyBorder="1" applyAlignment="1">
      <alignment horizontal="center" vertical="center" wrapText="1"/>
    </xf>
    <xf numFmtId="3" fontId="5" fillId="13" borderId="49" xfId="8" applyNumberFormat="1" applyFont="1" applyFill="1" applyBorder="1" applyAlignment="1" applyProtection="1">
      <alignment horizontal="center" vertical="center" wrapText="1"/>
    </xf>
    <xf numFmtId="3" fontId="5" fillId="13" borderId="29" xfId="8" applyNumberFormat="1" applyFont="1" applyFill="1" applyBorder="1" applyAlignment="1" applyProtection="1">
      <alignment horizontal="center" vertical="center" wrapText="1"/>
    </xf>
    <xf numFmtId="3" fontId="5" fillId="13" borderId="58" xfId="0" applyNumberFormat="1" applyFont="1" applyFill="1" applyBorder="1" applyAlignment="1" applyProtection="1">
      <alignment horizontal="center" vertical="center" wrapText="1"/>
      <protection locked="0"/>
    </xf>
    <xf numFmtId="3" fontId="5" fillId="13" borderId="6" xfId="0" applyNumberFormat="1" applyFont="1" applyFill="1" applyBorder="1" applyAlignment="1" applyProtection="1">
      <alignment horizontal="center" vertical="center" wrapText="1"/>
      <protection locked="0"/>
    </xf>
    <xf numFmtId="3" fontId="5" fillId="13" borderId="39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47" xfId="8" applyFont="1" applyFill="1" applyBorder="1" applyAlignment="1" applyProtection="1">
      <alignment horizontal="center" vertical="center" wrapText="1"/>
    </xf>
    <xf numFmtId="49" fontId="33" fillId="7" borderId="25" xfId="0" applyNumberFormat="1" applyFont="1" applyFill="1" applyBorder="1" applyAlignment="1" applyProtection="1">
      <alignment horizontal="left" vertical="center" wrapText="1"/>
    </xf>
    <xf numFmtId="49" fontId="33" fillId="7" borderId="2" xfId="0" applyNumberFormat="1" applyFont="1" applyFill="1" applyBorder="1" applyAlignment="1" applyProtection="1">
      <alignment horizontal="left" vertical="center" wrapText="1"/>
    </xf>
    <xf numFmtId="49" fontId="33" fillId="7" borderId="52" xfId="0" applyNumberFormat="1" applyFont="1" applyFill="1" applyBorder="1" applyAlignment="1" applyProtection="1">
      <alignment horizontal="left" vertical="center" wrapText="1"/>
    </xf>
    <xf numFmtId="3" fontId="5" fillId="13" borderId="14" xfId="8" applyNumberFormat="1" applyFont="1" applyFill="1" applyBorder="1" applyAlignment="1" applyProtection="1">
      <alignment horizontal="center" vertical="center" wrapText="1"/>
    </xf>
    <xf numFmtId="3" fontId="5" fillId="13" borderId="15" xfId="8" applyNumberFormat="1" applyFont="1" applyFill="1" applyBorder="1" applyAlignment="1" applyProtection="1">
      <alignment horizontal="center" vertical="center" wrapText="1"/>
    </xf>
    <xf numFmtId="3" fontId="24" fillId="13" borderId="17" xfId="0" applyNumberFormat="1" applyFont="1" applyFill="1" applyBorder="1" applyAlignment="1">
      <alignment horizontal="center"/>
    </xf>
    <xf numFmtId="3" fontId="24" fillId="13" borderId="20" xfId="0" applyNumberFormat="1" applyFont="1" applyFill="1" applyBorder="1" applyAlignment="1">
      <alignment horizontal="center"/>
    </xf>
    <xf numFmtId="3" fontId="24" fillId="13" borderId="18" xfId="0" applyNumberFormat="1" applyFont="1" applyFill="1" applyBorder="1" applyAlignment="1">
      <alignment horizontal="center"/>
    </xf>
    <xf numFmtId="49" fontId="33" fillId="7" borderId="45" xfId="0" applyNumberFormat="1" applyFont="1" applyFill="1" applyBorder="1" applyAlignment="1" applyProtection="1">
      <alignment horizontal="left" vertical="center" wrapText="1"/>
    </xf>
    <xf numFmtId="49" fontId="33" fillId="7" borderId="37" xfId="0" applyNumberFormat="1" applyFont="1" applyFill="1" applyBorder="1" applyAlignment="1" applyProtection="1">
      <alignment horizontal="left" vertical="center" wrapText="1"/>
    </xf>
    <xf numFmtId="49" fontId="33" fillId="7" borderId="53" xfId="0" applyNumberFormat="1" applyFont="1" applyFill="1" applyBorder="1" applyAlignment="1" applyProtection="1">
      <alignment horizontal="left" vertical="center" wrapText="1"/>
    </xf>
    <xf numFmtId="3" fontId="5" fillId="13" borderId="21" xfId="8" applyNumberFormat="1" applyFont="1" applyFill="1" applyBorder="1" applyAlignment="1" applyProtection="1">
      <alignment horizontal="center" vertical="center" wrapText="1"/>
    </xf>
    <xf numFmtId="0" fontId="5" fillId="3" borderId="63" xfId="8" applyFont="1" applyFill="1" applyBorder="1" applyAlignment="1" applyProtection="1">
      <alignment horizontal="left" vertical="center" wrapText="1"/>
    </xf>
    <xf numFmtId="0" fontId="5" fillId="3" borderId="64" xfId="8" applyFont="1" applyFill="1" applyBorder="1" applyAlignment="1" applyProtection="1">
      <alignment horizontal="left" vertical="center" wrapText="1"/>
    </xf>
    <xf numFmtId="0" fontId="5" fillId="3" borderId="0" xfId="8" applyFont="1" applyFill="1" applyBorder="1" applyAlignment="1" applyProtection="1">
      <alignment horizontal="left" vertical="center" wrapText="1"/>
    </xf>
    <xf numFmtId="0" fontId="5" fillId="3" borderId="33" xfId="8" applyFont="1" applyFill="1" applyBorder="1" applyAlignment="1" applyProtection="1">
      <alignment horizontal="left" vertical="center" wrapText="1"/>
    </xf>
    <xf numFmtId="3" fontId="5" fillId="13" borderId="22" xfId="8" applyNumberFormat="1" applyFont="1" applyFill="1" applyBorder="1" applyAlignment="1" applyProtection="1">
      <alignment horizontal="center" vertical="center" wrapText="1"/>
    </xf>
    <xf numFmtId="3" fontId="5" fillId="13" borderId="62" xfId="8" applyNumberFormat="1" applyFont="1" applyFill="1" applyBorder="1" applyAlignment="1" applyProtection="1">
      <alignment horizontal="center" vertical="center" wrapText="1"/>
    </xf>
    <xf numFmtId="3" fontId="5" fillId="13" borderId="59" xfId="8" applyNumberFormat="1" applyFont="1" applyFill="1" applyBorder="1" applyAlignment="1" applyProtection="1">
      <alignment horizontal="center" vertical="center" wrapText="1"/>
    </xf>
    <xf numFmtId="3" fontId="5" fillId="13" borderId="66" xfId="8" applyNumberFormat="1" applyFont="1" applyFill="1" applyBorder="1" applyAlignment="1" applyProtection="1">
      <alignment horizontal="center" vertical="center" wrapText="1"/>
    </xf>
    <xf numFmtId="49" fontId="33" fillId="7" borderId="25" xfId="0" applyNumberFormat="1" applyFont="1" applyFill="1" applyBorder="1" applyAlignment="1" applyProtection="1">
      <alignment horizontal="left" vertical="center"/>
    </xf>
    <xf numFmtId="49" fontId="33" fillId="7" borderId="2" xfId="0" applyNumberFormat="1" applyFont="1" applyFill="1" applyBorder="1" applyAlignment="1" applyProtection="1">
      <alignment horizontal="left" vertical="center"/>
    </xf>
    <xf numFmtId="49" fontId="33" fillId="7" borderId="52" xfId="0" applyNumberFormat="1" applyFont="1" applyFill="1" applyBorder="1" applyAlignment="1" applyProtection="1">
      <alignment horizontal="left" vertical="center"/>
    </xf>
    <xf numFmtId="3" fontId="24" fillId="13" borderId="45" xfId="0" applyNumberFormat="1" applyFont="1" applyFill="1" applyBorder="1" applyAlignment="1">
      <alignment horizontal="center"/>
    </xf>
    <xf numFmtId="3" fontId="24" fillId="13" borderId="37" xfId="0" applyNumberFormat="1" applyFont="1" applyFill="1" applyBorder="1" applyAlignment="1">
      <alignment horizontal="center"/>
    </xf>
    <xf numFmtId="3" fontId="24" fillId="13" borderId="53" xfId="0" applyNumberFormat="1" applyFont="1" applyFill="1" applyBorder="1" applyAlignment="1">
      <alignment horizontal="center"/>
    </xf>
    <xf numFmtId="3" fontId="5" fillId="13" borderId="16" xfId="8" applyNumberFormat="1" applyFont="1" applyFill="1" applyBorder="1" applyAlignment="1" applyProtection="1">
      <alignment horizontal="center" vertical="center" wrapText="1"/>
    </xf>
    <xf numFmtId="3" fontId="24" fillId="13" borderId="58" xfId="0" applyNumberFormat="1" applyFont="1" applyFill="1" applyBorder="1" applyAlignment="1">
      <alignment horizontal="center"/>
    </xf>
    <xf numFmtId="3" fontId="24" fillId="13" borderId="6" xfId="0" applyNumberFormat="1" applyFont="1" applyFill="1" applyBorder="1" applyAlignment="1">
      <alignment horizontal="center"/>
    </xf>
    <xf numFmtId="3" fontId="24" fillId="13" borderId="39" xfId="0" applyNumberFormat="1" applyFont="1" applyFill="1" applyBorder="1" applyAlignment="1">
      <alignment horizontal="center"/>
    </xf>
    <xf numFmtId="3" fontId="5" fillId="13" borderId="68" xfId="8" applyNumberFormat="1" applyFont="1" applyFill="1" applyBorder="1" applyAlignment="1" applyProtection="1">
      <alignment horizontal="center" vertical="center" wrapText="1"/>
    </xf>
    <xf numFmtId="0" fontId="24" fillId="3" borderId="6" xfId="0" applyFont="1" applyFill="1" applyBorder="1" applyAlignment="1">
      <alignment wrapText="1"/>
    </xf>
    <xf numFmtId="0" fontId="0" fillId="0" borderId="6" xfId="0" applyBorder="1" applyAlignment="1"/>
    <xf numFmtId="0" fontId="5" fillId="6" borderId="1" xfId="0" applyNumberFormat="1" applyFont="1" applyFill="1" applyBorder="1" applyAlignment="1" applyProtection="1">
      <alignment horizontal="center" vertical="center"/>
    </xf>
    <xf numFmtId="0" fontId="5" fillId="6" borderId="3" xfId="0" applyNumberFormat="1" applyFont="1" applyFill="1" applyBorder="1" applyAlignment="1" applyProtection="1">
      <alignment horizontal="center" vertical="center"/>
    </xf>
    <xf numFmtId="0" fontId="33" fillId="7" borderId="10" xfId="0" applyNumberFormat="1" applyFont="1" applyFill="1" applyBorder="1" applyAlignment="1" applyProtection="1">
      <alignment horizontal="center" vertical="center" wrapText="1"/>
    </xf>
    <xf numFmtId="0" fontId="5" fillId="8" borderId="11" xfId="0" applyNumberFormat="1" applyFont="1" applyFill="1" applyBorder="1" applyAlignment="1" applyProtection="1">
      <alignment horizontal="center" vertical="center" wrapText="1"/>
    </xf>
    <xf numFmtId="0" fontId="5" fillId="8" borderId="19" xfId="0" applyNumberFormat="1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left" vertical="center" wrapText="1"/>
    </xf>
    <xf numFmtId="0" fontId="48" fillId="6" borderId="10" xfId="0" applyFont="1" applyFill="1" applyBorder="1" applyAlignment="1" applyProtection="1">
      <alignment horizontal="left" vertical="center" wrapText="1"/>
    </xf>
    <xf numFmtId="0" fontId="48" fillId="6" borderId="10" xfId="0" applyFont="1" applyFill="1" applyBorder="1" applyAlignment="1" applyProtection="1">
      <alignment horizontal="left" vertical="center"/>
    </xf>
    <xf numFmtId="0" fontId="5" fillId="6" borderId="4" xfId="0" applyFont="1" applyFill="1" applyBorder="1" applyAlignment="1" applyProtection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3" fontId="5" fillId="6" borderId="11" xfId="0" applyNumberFormat="1" applyFont="1" applyFill="1" applyBorder="1" applyAlignment="1" applyProtection="1">
      <alignment horizontal="center" vertical="center" wrapText="1"/>
    </xf>
    <xf numFmtId="3" fontId="5" fillId="6" borderId="19" xfId="0" applyNumberFormat="1" applyFont="1" applyFill="1" applyBorder="1" applyAlignment="1" applyProtection="1">
      <alignment horizontal="center" vertical="center" wrapText="1"/>
    </xf>
    <xf numFmtId="0" fontId="33" fillId="7" borderId="1" xfId="0" applyFont="1" applyFill="1" applyBorder="1" applyAlignment="1" applyProtection="1">
      <alignment horizontal="left" vertical="center" wrapText="1"/>
    </xf>
    <xf numFmtId="0" fontId="33" fillId="7" borderId="2" xfId="0" applyFont="1" applyFill="1" applyBorder="1" applyAlignment="1" applyProtection="1">
      <alignment horizontal="left" vertical="center" wrapText="1"/>
    </xf>
    <xf numFmtId="0" fontId="5" fillId="6" borderId="11" xfId="0" applyFont="1" applyFill="1" applyBorder="1" applyAlignment="1" applyProtection="1">
      <alignment horizontal="left" vertical="center" wrapText="1"/>
    </xf>
    <xf numFmtId="0" fontId="5" fillId="6" borderId="4" xfId="0" applyFont="1" applyFill="1" applyBorder="1" applyAlignment="1" applyProtection="1">
      <alignment horizontal="left" vertical="center" wrapText="1"/>
      <protection locked="0"/>
    </xf>
    <xf numFmtId="0" fontId="5" fillId="6" borderId="5" xfId="0" applyFont="1" applyFill="1" applyBorder="1" applyAlignment="1" applyProtection="1">
      <alignment horizontal="left" vertical="center" wrapText="1"/>
      <protection locked="0"/>
    </xf>
    <xf numFmtId="0" fontId="24" fillId="6" borderId="3" xfId="0" applyFont="1" applyFill="1" applyBorder="1" applyAlignment="1">
      <alignment horizontal="left" vertical="center" wrapText="1"/>
    </xf>
    <xf numFmtId="0" fontId="6" fillId="6" borderId="34" xfId="0" applyFont="1" applyFill="1" applyBorder="1" applyAlignment="1" applyProtection="1">
      <alignment horizontal="left" vertical="center" wrapText="1"/>
    </xf>
    <xf numFmtId="0" fontId="24" fillId="6" borderId="35" xfId="0" applyFont="1" applyFill="1" applyBorder="1" applyAlignment="1">
      <alignment horizontal="left" vertical="center" wrapText="1"/>
    </xf>
    <xf numFmtId="0" fontId="5" fillId="6" borderId="30" xfId="0" applyFont="1" applyFill="1" applyBorder="1" applyAlignment="1" applyProtection="1">
      <alignment horizontal="left" vertical="center" wrapText="1"/>
    </xf>
    <xf numFmtId="0" fontId="24" fillId="6" borderId="32" xfId="0" applyFont="1" applyFill="1" applyBorder="1" applyAlignment="1">
      <alignment horizontal="left" vertical="center" wrapText="1"/>
    </xf>
    <xf numFmtId="0" fontId="6" fillId="3" borderId="34" xfId="0" applyFont="1" applyFill="1" applyBorder="1" applyAlignment="1" applyProtection="1">
      <alignment horizontal="left" vertical="center" wrapText="1"/>
    </xf>
    <xf numFmtId="0" fontId="24" fillId="3" borderId="35" xfId="0" applyFont="1" applyFill="1" applyBorder="1" applyAlignment="1">
      <alignment horizontal="left" vertical="center" wrapText="1"/>
    </xf>
    <xf numFmtId="0" fontId="6" fillId="6" borderId="30" xfId="0" applyFont="1" applyFill="1" applyBorder="1" applyAlignment="1" applyProtection="1">
      <alignment horizontal="left" vertical="center" wrapText="1"/>
    </xf>
    <xf numFmtId="0" fontId="5" fillId="6" borderId="67" xfId="0" applyFont="1" applyFill="1" applyBorder="1" applyAlignment="1" applyProtection="1">
      <alignment horizontal="left" vertical="center" wrapText="1"/>
    </xf>
    <xf numFmtId="0" fontId="24" fillId="6" borderId="71" xfId="0" applyFont="1" applyFill="1" applyBorder="1" applyAlignment="1">
      <alignment horizontal="left" vertical="center" wrapText="1"/>
    </xf>
    <xf numFmtId="0" fontId="33" fillId="7" borderId="1" xfId="0" applyFont="1" applyFill="1" applyBorder="1" applyAlignment="1" applyProtection="1">
      <alignment horizontal="center" vertical="center" wrapText="1"/>
    </xf>
    <xf numFmtId="0" fontId="5" fillId="6" borderId="3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33" fillId="7" borderId="34" xfId="0" applyFont="1" applyFill="1" applyBorder="1" applyAlignment="1" applyProtection="1">
      <alignment horizontal="center" vertical="center" wrapText="1"/>
    </xf>
    <xf numFmtId="3" fontId="6" fillId="5" borderId="28" xfId="0" applyNumberFormat="1" applyFont="1" applyFill="1" applyBorder="1" applyAlignment="1" applyProtection="1">
      <alignment horizontal="right" vertical="top" wrapText="1"/>
    </xf>
    <xf numFmtId="0" fontId="7" fillId="13" borderId="34" xfId="0" applyFont="1" applyFill="1" applyBorder="1" applyAlignment="1" applyProtection="1">
      <alignment horizontal="center"/>
    </xf>
    <xf numFmtId="0" fontId="5" fillId="8" borderId="1" xfId="0" applyFont="1" applyFill="1" applyBorder="1" applyAlignment="1" applyProtection="1">
      <alignment horizontal="center" vertical="center" wrapText="1"/>
    </xf>
    <xf numFmtId="3" fontId="6" fillId="5" borderId="1" xfId="0" applyNumberFormat="1" applyFont="1" applyFill="1" applyBorder="1" applyAlignment="1" applyProtection="1">
      <alignment horizontal="right" vertical="top" wrapText="1"/>
    </xf>
    <xf numFmtId="3" fontId="6" fillId="5" borderId="29" xfId="0" applyNumberFormat="1" applyFont="1" applyFill="1" applyBorder="1" applyAlignment="1" applyProtection="1">
      <alignment horizontal="right" vertical="top" wrapText="1"/>
    </xf>
    <xf numFmtId="3" fontId="6" fillId="5" borderId="46" xfId="0" applyNumberFormat="1" applyFont="1" applyFill="1" applyBorder="1" applyAlignment="1" applyProtection="1">
      <alignment horizontal="right" vertical="top" wrapText="1"/>
    </xf>
    <xf numFmtId="0" fontId="34" fillId="7" borderId="34" xfId="0" applyFont="1" applyFill="1" applyBorder="1" applyAlignment="1" applyProtection="1">
      <alignment horizontal="center" vertical="center" wrapText="1"/>
    </xf>
    <xf numFmtId="0" fontId="5" fillId="6" borderId="67" xfId="0" applyFont="1" applyFill="1" applyBorder="1" applyAlignment="1" applyProtection="1">
      <alignment horizontal="center" vertical="center" wrapText="1"/>
    </xf>
    <xf numFmtId="0" fontId="7" fillId="13" borderId="49" xfId="0" applyFont="1" applyFill="1" applyBorder="1" applyAlignment="1" applyProtection="1">
      <alignment horizontal="center"/>
      <protection locked="0"/>
    </xf>
    <xf numFmtId="0" fontId="7" fillId="13" borderId="29" xfId="0" applyFont="1" applyFill="1" applyBorder="1" applyAlignment="1" applyProtection="1">
      <alignment horizontal="center"/>
      <protection locked="0"/>
    </xf>
    <xf numFmtId="0" fontId="7" fillId="13" borderId="46" xfId="0" applyFont="1" applyFill="1" applyBorder="1" applyAlignment="1" applyProtection="1">
      <alignment horizontal="center"/>
      <protection locked="0"/>
    </xf>
  </cellXfs>
  <cellStyles count="10">
    <cellStyle name="Hyperlink" xfId="9" builtinId="8"/>
    <cellStyle name="Komma 2" xfId="1"/>
    <cellStyle name="Normal" xfId="0" builtinId="0"/>
    <cellStyle name="Prozent 2" xfId="2"/>
    <cellStyle name="Prozent 3" xfId="3"/>
    <cellStyle name="Standard 2" xfId="4"/>
    <cellStyle name="Standard 2 3" xfId="5"/>
    <cellStyle name="Standard 3" xfId="6"/>
    <cellStyle name="Standard 4" xfId="7"/>
    <cellStyle name="Standard_Datenfortschreibung  2005 neue Version" xfId="8"/>
  </cellStyles>
  <dxfs count="0"/>
  <tableStyles count="0" defaultTableStyle="TableStyleMedium2" defaultPivotStyle="PivotStyleLight16"/>
  <colors>
    <mruColors>
      <color rgb="FFFFFF66"/>
      <color rgb="FFFF5050"/>
      <color rgb="FFFF69B4"/>
      <color rgb="FFF973C0"/>
      <color rgb="FFEBADE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tif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226219</xdr:colOff>
      <xdr:row>0</xdr:row>
      <xdr:rowOff>130968</xdr:rowOff>
    </xdr:from>
    <xdr:to>
      <xdr:col>10</xdr:col>
      <xdr:colOff>780249</xdr:colOff>
      <xdr:row>2</xdr:row>
      <xdr:rowOff>267719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1157" y="130968"/>
          <a:ext cx="554030" cy="950799"/>
        </a:xfrm>
        <a:prstGeom prst="rect">
          <a:avLst/>
        </a:prstGeom>
      </xdr:spPr>
    </xdr:pic>
    <xdr:clientData/>
  </xdr:twoCellAnchor>
  <xdr:twoCellAnchor>
    <xdr:from>
      <xdr:col>9</xdr:col>
      <xdr:colOff>151379</xdr:colOff>
      <xdr:row>3</xdr:row>
      <xdr:rowOff>174170</xdr:rowOff>
    </xdr:from>
    <xdr:to>
      <xdr:col>10</xdr:col>
      <xdr:colOff>738527</xdr:colOff>
      <xdr:row>8</xdr:row>
      <xdr:rowOff>427602</xdr:rowOff>
    </xdr:to>
    <xdr:sp macro="" textlink="">
      <xdr:nvSpPr>
        <xdr:cNvPr id="4" name="Wolkenförmige Legende 3"/>
        <xdr:cNvSpPr/>
      </xdr:nvSpPr>
      <xdr:spPr>
        <a:xfrm>
          <a:off x="14057879" y="1626733"/>
          <a:ext cx="1527742" cy="1634557"/>
        </a:xfrm>
        <a:prstGeom prst="cloudCallout">
          <a:avLst>
            <a:gd name="adj1" fmla="val -67500"/>
            <a:gd name="adj2" fmla="val 7679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2016 is an example 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/>
            </a:rPr>
            <a:t>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please choose your own base year</a:t>
          </a:r>
          <a:endParaRPr lang="en-GB">
            <a:effectLst/>
          </a:endParaRPr>
        </a:p>
      </xdr:txBody>
    </xdr:sp>
    <xdr:clientData/>
  </xdr:twoCellAnchor>
  <xdr:twoCellAnchor>
    <xdr:from>
      <xdr:col>9</xdr:col>
      <xdr:colOff>402770</xdr:colOff>
      <xdr:row>39</xdr:row>
      <xdr:rowOff>206375</xdr:rowOff>
    </xdr:from>
    <xdr:to>
      <xdr:col>11</xdr:col>
      <xdr:colOff>555625</xdr:colOff>
      <xdr:row>47</xdr:row>
      <xdr:rowOff>111125</xdr:rowOff>
    </xdr:to>
    <xdr:sp macro="" textlink="">
      <xdr:nvSpPr>
        <xdr:cNvPr id="5" name="Wolkenförmige Legende 4"/>
        <xdr:cNvSpPr/>
      </xdr:nvSpPr>
      <xdr:spPr>
        <a:xfrm>
          <a:off x="15214145" y="12652375"/>
          <a:ext cx="2343605" cy="1809750"/>
        </a:xfrm>
        <a:prstGeom prst="cloudCallout">
          <a:avLst>
            <a:gd name="adj1" fmla="val -104937"/>
            <a:gd name="adj2" fmla="val 21548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GB">
              <a:effectLst/>
            </a:rPr>
            <a:t>Only applicable to certain sectors. Please check the EMAS regulation to</a:t>
          </a:r>
          <a:r>
            <a:rPr lang="en-GB" baseline="0">
              <a:effectLst/>
            </a:rPr>
            <a:t> check specific requirements for your sector.</a:t>
          </a:r>
          <a:endParaRPr lang="en-GB">
            <a:effectLst/>
          </a:endParaRPr>
        </a:p>
      </xdr:txBody>
    </xdr:sp>
    <xdr:clientData/>
  </xdr:twoCellAnchor>
  <xdr:twoCellAnchor>
    <xdr:from>
      <xdr:col>10</xdr:col>
      <xdr:colOff>38100</xdr:colOff>
      <xdr:row>31</xdr:row>
      <xdr:rowOff>187777</xdr:rowOff>
    </xdr:from>
    <xdr:to>
      <xdr:col>11</xdr:col>
      <xdr:colOff>830036</xdr:colOff>
      <xdr:row>37</xdr:row>
      <xdr:rowOff>0</xdr:rowOff>
    </xdr:to>
    <xdr:sp macro="" textlink="">
      <xdr:nvSpPr>
        <xdr:cNvPr id="7" name="Wolkenförmige Legende 6"/>
        <xdr:cNvSpPr/>
      </xdr:nvSpPr>
      <xdr:spPr>
        <a:xfrm>
          <a:off x="12856029" y="10991848"/>
          <a:ext cx="2043793" cy="1281795"/>
        </a:xfrm>
        <a:prstGeom prst="cloudCallout">
          <a:avLst>
            <a:gd name="adj1" fmla="val -89461"/>
            <a:gd name="adj2" fmla="val 734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GB">
              <a:effectLst/>
            </a:rPr>
            <a:t>Value</a:t>
          </a:r>
          <a:r>
            <a:rPr lang="en-GB" baseline="0">
              <a:effectLst/>
            </a:rPr>
            <a:t> is only a placeholder  to avoid "0"; please change accordingly</a:t>
          </a:r>
          <a:endParaRPr lang="en-GB">
            <a:effectLst/>
          </a:endParaRPr>
        </a:p>
      </xdr:txBody>
    </xdr:sp>
    <xdr:clientData/>
  </xdr:twoCellAnchor>
  <xdr:twoCellAnchor>
    <xdr:from>
      <xdr:col>3</xdr:col>
      <xdr:colOff>285750</xdr:colOff>
      <xdr:row>6</xdr:row>
      <xdr:rowOff>31750</xdr:rowOff>
    </xdr:from>
    <xdr:to>
      <xdr:col>5</xdr:col>
      <xdr:colOff>349249</xdr:colOff>
      <xdr:row>10</xdr:row>
      <xdr:rowOff>381000</xdr:rowOff>
    </xdr:to>
    <xdr:sp macro="" textlink="">
      <xdr:nvSpPr>
        <xdr:cNvPr id="6" name="Wolkenförmige Legende 3"/>
        <xdr:cNvSpPr/>
      </xdr:nvSpPr>
      <xdr:spPr>
        <a:xfrm>
          <a:off x="6334125" y="2508250"/>
          <a:ext cx="1968499" cy="1524000"/>
        </a:xfrm>
        <a:prstGeom prst="cloudCallout">
          <a:avLst>
            <a:gd name="adj1" fmla="val -34717"/>
            <a:gd name="adj2" fmla="val 10591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Put your data in the white cells. Red cells are filled automatically</a:t>
          </a:r>
          <a:endParaRPr lang="en-GB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247650</xdr:colOff>
      <xdr:row>0</xdr:row>
      <xdr:rowOff>92869</xdr:rowOff>
    </xdr:from>
    <xdr:to>
      <xdr:col>12</xdr:col>
      <xdr:colOff>39680</xdr:colOff>
      <xdr:row>2</xdr:row>
      <xdr:rowOff>247650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5056" y="92869"/>
          <a:ext cx="554030" cy="952500"/>
        </a:xfrm>
        <a:prstGeom prst="rect">
          <a:avLst/>
        </a:prstGeom>
      </xdr:spPr>
    </xdr:pic>
    <xdr:clientData/>
  </xdr:twoCellAnchor>
  <xdr:twoCellAnchor>
    <xdr:from>
      <xdr:col>14</xdr:col>
      <xdr:colOff>57148</xdr:colOff>
      <xdr:row>44</xdr:row>
      <xdr:rowOff>61912</xdr:rowOff>
    </xdr:from>
    <xdr:to>
      <xdr:col>16</xdr:col>
      <xdr:colOff>214311</xdr:colOff>
      <xdr:row>48</xdr:row>
      <xdr:rowOff>59532</xdr:rowOff>
    </xdr:to>
    <xdr:sp macro="" textlink="">
      <xdr:nvSpPr>
        <xdr:cNvPr id="5" name="Wolkenförmige Legende 4"/>
        <xdr:cNvSpPr/>
      </xdr:nvSpPr>
      <xdr:spPr>
        <a:xfrm>
          <a:off x="12558711" y="10765631"/>
          <a:ext cx="1681163" cy="1200151"/>
        </a:xfrm>
        <a:prstGeom prst="cloudCallout">
          <a:avLst>
            <a:gd name="adj1" fmla="val -67646"/>
            <a:gd name="adj2" fmla="val 107243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GB">
              <a:effectLst/>
            </a:rPr>
            <a:t>Automatic</a:t>
          </a:r>
          <a:r>
            <a:rPr lang="en-GB" baseline="0">
              <a:effectLst/>
            </a:rPr>
            <a:t> - you don't need to fill this in!</a:t>
          </a:r>
          <a:endParaRPr lang="en-GB">
            <a:effectLst/>
          </a:endParaRPr>
        </a:p>
      </xdr:txBody>
    </xdr:sp>
    <xdr:clientData/>
  </xdr:twoCellAnchor>
  <xdr:twoCellAnchor>
    <xdr:from>
      <xdr:col>12</xdr:col>
      <xdr:colOff>511968</xdr:colOff>
      <xdr:row>6</xdr:row>
      <xdr:rowOff>142875</xdr:rowOff>
    </xdr:from>
    <xdr:to>
      <xdr:col>14</xdr:col>
      <xdr:colOff>190499</xdr:colOff>
      <xdr:row>13</xdr:row>
      <xdr:rowOff>98650</xdr:rowOff>
    </xdr:to>
    <xdr:sp macro="" textlink="">
      <xdr:nvSpPr>
        <xdr:cNvPr id="4" name="Wolkenförmige Legende 3"/>
        <xdr:cNvSpPr/>
      </xdr:nvSpPr>
      <xdr:spPr>
        <a:xfrm>
          <a:off x="10572749" y="2107406"/>
          <a:ext cx="2024063" cy="1539307"/>
        </a:xfrm>
        <a:prstGeom prst="cloudCallout">
          <a:avLst>
            <a:gd name="adj1" fmla="val -67500"/>
            <a:gd name="adj2" fmla="val 7679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Put your data in the white cells. Red cells are filled automatically</a:t>
          </a:r>
          <a:endParaRPr lang="en-GB">
            <a:effectLst/>
          </a:endParaRPr>
        </a:p>
      </xdr:txBody>
    </xdr:sp>
    <xdr:clientData/>
  </xdr:twoCellAnchor>
  <xdr:twoCellAnchor>
    <xdr:from>
      <xdr:col>12</xdr:col>
      <xdr:colOff>761999</xdr:colOff>
      <xdr:row>18</xdr:row>
      <xdr:rowOff>23814</xdr:rowOff>
    </xdr:from>
    <xdr:to>
      <xdr:col>15</xdr:col>
      <xdr:colOff>226218</xdr:colOff>
      <xdr:row>26</xdr:row>
      <xdr:rowOff>178593</xdr:rowOff>
    </xdr:to>
    <xdr:sp macro="" textlink="">
      <xdr:nvSpPr>
        <xdr:cNvPr id="6" name="Wolkenförmige Legende 3"/>
        <xdr:cNvSpPr/>
      </xdr:nvSpPr>
      <xdr:spPr>
        <a:xfrm>
          <a:off x="10918030" y="4560095"/>
          <a:ext cx="2571751" cy="1833561"/>
        </a:xfrm>
        <a:prstGeom prst="cloudCallout">
          <a:avLst>
            <a:gd name="adj1" fmla="val -72989"/>
            <a:gd name="adj2" fmla="val 25326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certain sources of energy (such as other gas), you will have to fill Module 2a and indicate a converstion factor to kWh.</a:t>
          </a:r>
          <a:endParaRPr lang="en-GB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402431</xdr:colOff>
      <xdr:row>0</xdr:row>
      <xdr:rowOff>152399</xdr:rowOff>
    </xdr:from>
    <xdr:to>
      <xdr:col>12</xdr:col>
      <xdr:colOff>194461</xdr:colOff>
      <xdr:row>2</xdr:row>
      <xdr:rowOff>307180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5587" y="152399"/>
          <a:ext cx="554030" cy="952500"/>
        </a:xfrm>
        <a:prstGeom prst="rect">
          <a:avLst/>
        </a:prstGeom>
      </xdr:spPr>
    </xdr:pic>
    <xdr:clientData/>
  </xdr:twoCellAnchor>
  <xdr:twoCellAnchor>
    <xdr:from>
      <xdr:col>4</xdr:col>
      <xdr:colOff>273843</xdr:colOff>
      <xdr:row>6</xdr:row>
      <xdr:rowOff>59531</xdr:rowOff>
    </xdr:from>
    <xdr:to>
      <xdr:col>8</xdr:col>
      <xdr:colOff>583406</xdr:colOff>
      <xdr:row>13</xdr:row>
      <xdr:rowOff>35717</xdr:rowOff>
    </xdr:to>
    <xdr:sp macro="" textlink="">
      <xdr:nvSpPr>
        <xdr:cNvPr id="3" name="Wolkenförmige Legende 2"/>
        <xdr:cNvSpPr/>
      </xdr:nvSpPr>
      <xdr:spPr>
        <a:xfrm>
          <a:off x="4381499" y="1976437"/>
          <a:ext cx="3619501" cy="1726405"/>
        </a:xfrm>
        <a:prstGeom prst="cloudCallout">
          <a:avLst>
            <a:gd name="adj1" fmla="val -58728"/>
            <a:gd name="adj2" fmla="val 61209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GB">
              <a:effectLst/>
            </a:rPr>
            <a:t>Conversion</a:t>
          </a:r>
          <a:r>
            <a:rPr lang="en-GB" baseline="0">
              <a:effectLst/>
            </a:rPr>
            <a:t> f</a:t>
          </a:r>
          <a:r>
            <a:rPr lang="en-GB">
              <a:effectLst/>
            </a:rPr>
            <a:t>actors</a:t>
          </a:r>
          <a:r>
            <a:rPr lang="en-GB" baseline="0">
              <a:effectLst/>
            </a:rPr>
            <a:t> can be adapted if site specific information is available. .</a:t>
          </a:r>
        </a:p>
        <a:p>
          <a:r>
            <a:rPr lang="en-GB" baseline="0">
              <a:effectLst/>
            </a:rPr>
            <a:t>Conversion factors in orange are not yet available . You can complete these fields or wait for the next revision of the tools. </a:t>
          </a:r>
          <a:endParaRPr lang="en-GB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95251</xdr:colOff>
      <xdr:row>0</xdr:row>
      <xdr:rowOff>190500</xdr:rowOff>
    </xdr:from>
    <xdr:to>
      <xdr:col>14</xdr:col>
      <xdr:colOff>649281</xdr:colOff>
      <xdr:row>2</xdr:row>
      <xdr:rowOff>243228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96626" y="190500"/>
          <a:ext cx="554030" cy="952500"/>
        </a:xfrm>
        <a:prstGeom prst="rect">
          <a:avLst/>
        </a:prstGeom>
      </xdr:spPr>
    </xdr:pic>
    <xdr:clientData/>
  </xdr:twoCellAnchor>
  <xdr:twoCellAnchor>
    <xdr:from>
      <xdr:col>5</xdr:col>
      <xdr:colOff>489857</xdr:colOff>
      <xdr:row>7</xdr:row>
      <xdr:rowOff>141515</xdr:rowOff>
    </xdr:from>
    <xdr:to>
      <xdr:col>7</xdr:col>
      <xdr:colOff>631371</xdr:colOff>
      <xdr:row>11</xdr:row>
      <xdr:rowOff>136072</xdr:rowOff>
    </xdr:to>
    <xdr:sp macro="" textlink="">
      <xdr:nvSpPr>
        <xdr:cNvPr id="5" name="Wolkenförmige Legende 4"/>
        <xdr:cNvSpPr/>
      </xdr:nvSpPr>
      <xdr:spPr>
        <a:xfrm>
          <a:off x="7380514" y="2231572"/>
          <a:ext cx="2177143" cy="1104900"/>
        </a:xfrm>
        <a:prstGeom prst="cloudCallout">
          <a:avLst>
            <a:gd name="adj1" fmla="val -53444"/>
            <a:gd name="adj2" fmla="val 84573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GB">
              <a:effectLst/>
            </a:rPr>
            <a:t>In the unit chosen</a:t>
          </a:r>
          <a:r>
            <a:rPr lang="en-GB" baseline="0">
              <a:effectLst/>
            </a:rPr>
            <a:t> in </a:t>
          </a:r>
          <a:r>
            <a:rPr lang="en-GB">
              <a:effectLst/>
            </a:rPr>
            <a:t>column C (measurement unit )</a:t>
          </a:r>
        </a:p>
      </xdr:txBody>
    </xdr:sp>
    <xdr:clientData/>
  </xdr:twoCellAnchor>
  <xdr:twoCellAnchor>
    <xdr:from>
      <xdr:col>1</xdr:col>
      <xdr:colOff>1219201</xdr:colOff>
      <xdr:row>45</xdr:row>
      <xdr:rowOff>261937</xdr:rowOff>
    </xdr:from>
    <xdr:to>
      <xdr:col>2</xdr:col>
      <xdr:colOff>940594</xdr:colOff>
      <xdr:row>48</xdr:row>
      <xdr:rowOff>47625</xdr:rowOff>
    </xdr:to>
    <xdr:sp macro="" textlink="">
      <xdr:nvSpPr>
        <xdr:cNvPr id="6" name="Wolkenförmige Legende 5"/>
        <xdr:cNvSpPr/>
      </xdr:nvSpPr>
      <xdr:spPr>
        <a:xfrm>
          <a:off x="1612107" y="10679906"/>
          <a:ext cx="1983581" cy="1035844"/>
        </a:xfrm>
        <a:prstGeom prst="cloudCallout">
          <a:avLst>
            <a:gd name="adj1" fmla="val -46841"/>
            <a:gd name="adj2" fmla="val 77676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GB">
              <a:effectLst/>
            </a:rPr>
            <a:t>Generated  from your input in module</a:t>
          </a:r>
          <a:r>
            <a:rPr lang="en-GB" baseline="0">
              <a:effectLst/>
            </a:rPr>
            <a:t> 1</a:t>
          </a:r>
          <a:endParaRPr lang="en-GB">
            <a:effectLst/>
          </a:endParaRPr>
        </a:p>
      </xdr:txBody>
    </xdr:sp>
    <xdr:clientData/>
  </xdr:twoCellAnchor>
  <xdr:twoCellAnchor>
    <xdr:from>
      <xdr:col>4</xdr:col>
      <xdr:colOff>925285</xdr:colOff>
      <xdr:row>45</xdr:row>
      <xdr:rowOff>174171</xdr:rowOff>
    </xdr:from>
    <xdr:to>
      <xdr:col>6</xdr:col>
      <xdr:colOff>273844</xdr:colOff>
      <xdr:row>48</xdr:row>
      <xdr:rowOff>59873</xdr:rowOff>
    </xdr:to>
    <xdr:sp macro="" textlink="">
      <xdr:nvSpPr>
        <xdr:cNvPr id="7" name="Wolkenförmige Legende 6"/>
        <xdr:cNvSpPr/>
      </xdr:nvSpPr>
      <xdr:spPr>
        <a:xfrm>
          <a:off x="6283098" y="10592140"/>
          <a:ext cx="2098902" cy="1135858"/>
        </a:xfrm>
        <a:prstGeom prst="cloudCallout">
          <a:avLst>
            <a:gd name="adj1" fmla="val -55230"/>
            <a:gd name="adj2" fmla="val 73576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GB">
              <a:effectLst/>
            </a:rPr>
            <a:t>Reference are the product/service types</a:t>
          </a:r>
          <a:r>
            <a:rPr lang="en-GB" baseline="0">
              <a:effectLst/>
            </a:rPr>
            <a:t> </a:t>
          </a:r>
          <a:r>
            <a:rPr lang="en-GB">
              <a:effectLst/>
            </a:rPr>
            <a:t>from column B</a:t>
          </a:r>
        </a:p>
      </xdr:txBody>
    </xdr:sp>
    <xdr:clientData/>
  </xdr:twoCellAnchor>
  <xdr:twoCellAnchor>
    <xdr:from>
      <xdr:col>8</xdr:col>
      <xdr:colOff>772886</xdr:colOff>
      <xdr:row>45</xdr:row>
      <xdr:rowOff>107156</xdr:rowOff>
    </xdr:from>
    <xdr:to>
      <xdr:col>10</xdr:col>
      <xdr:colOff>381000</xdr:colOff>
      <xdr:row>48</xdr:row>
      <xdr:rowOff>81643</xdr:rowOff>
    </xdr:to>
    <xdr:sp macro="" textlink="">
      <xdr:nvSpPr>
        <xdr:cNvPr id="9" name="Wolkenförmige Legende 8"/>
        <xdr:cNvSpPr/>
      </xdr:nvSpPr>
      <xdr:spPr>
        <a:xfrm>
          <a:off x="11250386" y="10525125"/>
          <a:ext cx="1763145" cy="1224643"/>
        </a:xfrm>
        <a:prstGeom prst="cloudCallout">
          <a:avLst>
            <a:gd name="adj1" fmla="val -53444"/>
            <a:gd name="adj2" fmla="val 84573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GB">
              <a:effectLst/>
            </a:rPr>
            <a:t>In the chosen measurement</a:t>
          </a:r>
          <a:r>
            <a:rPr lang="en-GB" baseline="0">
              <a:effectLst/>
            </a:rPr>
            <a:t> unit in column G</a:t>
          </a:r>
          <a:endParaRPr lang="en-GB"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299357</xdr:colOff>
      <xdr:row>0</xdr:row>
      <xdr:rowOff>58964</xdr:rowOff>
    </xdr:from>
    <xdr:to>
      <xdr:col>12</xdr:col>
      <xdr:colOff>91387</xdr:colOff>
      <xdr:row>2</xdr:row>
      <xdr:rowOff>154214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0" y="58964"/>
          <a:ext cx="554030" cy="9525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428625</xdr:colOff>
      <xdr:row>0</xdr:row>
      <xdr:rowOff>71437</xdr:rowOff>
    </xdr:from>
    <xdr:to>
      <xdr:col>17</xdr:col>
      <xdr:colOff>220655</xdr:colOff>
      <xdr:row>2</xdr:row>
      <xdr:rowOff>130968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8969" y="71437"/>
          <a:ext cx="554030" cy="952500"/>
        </a:xfrm>
        <a:prstGeom prst="rect">
          <a:avLst/>
        </a:prstGeom>
      </xdr:spPr>
    </xdr:pic>
    <xdr:clientData/>
  </xdr:twoCellAnchor>
  <xdr:twoCellAnchor>
    <xdr:from>
      <xdr:col>3</xdr:col>
      <xdr:colOff>870857</xdr:colOff>
      <xdr:row>9</xdr:row>
      <xdr:rowOff>119744</xdr:rowOff>
    </xdr:from>
    <xdr:to>
      <xdr:col>5</xdr:col>
      <xdr:colOff>674915</xdr:colOff>
      <xdr:row>14</xdr:row>
      <xdr:rowOff>151761</xdr:rowOff>
    </xdr:to>
    <xdr:sp macro="" textlink="">
      <xdr:nvSpPr>
        <xdr:cNvPr id="3" name="Wolkenförmige Legende 2"/>
        <xdr:cNvSpPr/>
      </xdr:nvSpPr>
      <xdr:spPr>
        <a:xfrm>
          <a:off x="3483428" y="2503715"/>
          <a:ext cx="1828801" cy="957303"/>
        </a:xfrm>
        <a:prstGeom prst="cloudCallout">
          <a:avLst>
            <a:gd name="adj1" fmla="val -48869"/>
            <a:gd name="adj2" fmla="val 116863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"n.haz" = non- hazardous waste</a:t>
          </a:r>
        </a:p>
      </xdr:txBody>
    </xdr:sp>
    <xdr:clientData/>
  </xdr:twoCellAnchor>
  <xdr:twoCellAnchor>
    <xdr:from>
      <xdr:col>17</xdr:col>
      <xdr:colOff>264659</xdr:colOff>
      <xdr:row>6</xdr:row>
      <xdr:rowOff>183356</xdr:rowOff>
    </xdr:from>
    <xdr:to>
      <xdr:col>20</xdr:col>
      <xdr:colOff>68717</xdr:colOff>
      <xdr:row>13</xdr:row>
      <xdr:rowOff>150060</xdr:rowOff>
    </xdr:to>
    <xdr:sp macro="" textlink="">
      <xdr:nvSpPr>
        <xdr:cNvPr id="6" name="Wolkenförmige Legende 5"/>
        <xdr:cNvSpPr/>
      </xdr:nvSpPr>
      <xdr:spPr>
        <a:xfrm>
          <a:off x="14956972" y="1885950"/>
          <a:ext cx="2090058" cy="1300204"/>
        </a:xfrm>
        <a:prstGeom prst="cloudCallout">
          <a:avLst>
            <a:gd name="adj1" fmla="val -19846"/>
            <a:gd name="adj2" fmla="val 77472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Container rental and transport costs are included in the total costs</a:t>
          </a:r>
          <a:endParaRPr lang="en-GB">
            <a:effectLst/>
          </a:endParaRPr>
        </a:p>
      </xdr:txBody>
    </xdr:sp>
    <xdr:clientData/>
  </xdr:twoCellAnchor>
  <xdr:twoCellAnchor>
    <xdr:from>
      <xdr:col>1</xdr:col>
      <xdr:colOff>285750</xdr:colOff>
      <xdr:row>9</xdr:row>
      <xdr:rowOff>108857</xdr:rowOff>
    </xdr:from>
    <xdr:to>
      <xdr:col>3</xdr:col>
      <xdr:colOff>653142</xdr:colOff>
      <xdr:row>14</xdr:row>
      <xdr:rowOff>141864</xdr:rowOff>
    </xdr:to>
    <xdr:sp macro="" textlink="">
      <xdr:nvSpPr>
        <xdr:cNvPr id="7" name="Wolkenförmige Legende 6"/>
        <xdr:cNvSpPr/>
      </xdr:nvSpPr>
      <xdr:spPr>
        <a:xfrm>
          <a:off x="476250" y="2476500"/>
          <a:ext cx="2857499" cy="985507"/>
        </a:xfrm>
        <a:prstGeom prst="cloudCallout">
          <a:avLst>
            <a:gd name="adj1" fmla="val 17008"/>
            <a:gd name="adj2" fmla="val 126048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"EWC" = European waste catalogue; only fill out if it applies to your organisation</a:t>
          </a:r>
        </a:p>
      </xdr:txBody>
    </xdr:sp>
    <xdr:clientData/>
  </xdr:twoCellAnchor>
  <xdr:twoCellAnchor>
    <xdr:from>
      <xdr:col>6</xdr:col>
      <xdr:colOff>273842</xdr:colOff>
      <xdr:row>8</xdr:row>
      <xdr:rowOff>119063</xdr:rowOff>
    </xdr:from>
    <xdr:to>
      <xdr:col>9</xdr:col>
      <xdr:colOff>107156</xdr:colOff>
      <xdr:row>15</xdr:row>
      <xdr:rowOff>43925</xdr:rowOff>
    </xdr:to>
    <xdr:sp macro="" textlink="">
      <xdr:nvSpPr>
        <xdr:cNvPr id="8" name="Wolkenförmige Legende 2"/>
        <xdr:cNvSpPr/>
      </xdr:nvSpPr>
      <xdr:spPr>
        <a:xfrm>
          <a:off x="5869780" y="2202657"/>
          <a:ext cx="2464595" cy="1258362"/>
        </a:xfrm>
        <a:prstGeom prst="cloudCallout">
          <a:avLst>
            <a:gd name="adj1" fmla="val -64800"/>
            <a:gd name="adj2" fmla="val 789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Change the unit if approriate. A unit needs to be selected for the calcultations to work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71437</xdr:colOff>
      <xdr:row>0</xdr:row>
      <xdr:rowOff>47625</xdr:rowOff>
    </xdr:from>
    <xdr:to>
      <xdr:col>16</xdr:col>
      <xdr:colOff>625467</xdr:colOff>
      <xdr:row>2</xdr:row>
      <xdr:rowOff>159543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30187" y="428625"/>
          <a:ext cx="554030" cy="100488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59531</xdr:colOff>
      <xdr:row>1</xdr:row>
      <xdr:rowOff>0</xdr:rowOff>
    </xdr:from>
    <xdr:to>
      <xdr:col>17</xdr:col>
      <xdr:colOff>571500</xdr:colOff>
      <xdr:row>2</xdr:row>
      <xdr:rowOff>169334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80131" y="200025"/>
          <a:ext cx="511969" cy="807509"/>
        </a:xfrm>
        <a:prstGeom prst="rect">
          <a:avLst/>
        </a:prstGeom>
      </xdr:spPr>
    </xdr:pic>
    <xdr:clientData/>
  </xdr:twoCellAnchor>
  <xdr:twoCellAnchor>
    <xdr:from>
      <xdr:col>2</xdr:col>
      <xdr:colOff>855208</xdr:colOff>
      <xdr:row>9</xdr:row>
      <xdr:rowOff>11906</xdr:rowOff>
    </xdr:from>
    <xdr:to>
      <xdr:col>5</xdr:col>
      <xdr:colOff>35718</xdr:colOff>
      <xdr:row>14</xdr:row>
      <xdr:rowOff>59531</xdr:rowOff>
    </xdr:to>
    <xdr:sp macro="" textlink="">
      <xdr:nvSpPr>
        <xdr:cNvPr id="3" name="Wolkenförmige Legende 2"/>
        <xdr:cNvSpPr/>
      </xdr:nvSpPr>
      <xdr:spPr>
        <a:xfrm>
          <a:off x="1843427" y="2345531"/>
          <a:ext cx="2930979" cy="1012031"/>
        </a:xfrm>
        <a:prstGeom prst="cloudCallout">
          <a:avLst>
            <a:gd name="adj1" fmla="val -37901"/>
            <a:gd name="adj2" fmla="val 71423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Substances in red are no longer permitted (they are being phased out)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190500</xdr:colOff>
      <xdr:row>0</xdr:row>
      <xdr:rowOff>190500</xdr:rowOff>
    </xdr:from>
    <xdr:to>
      <xdr:col>13</xdr:col>
      <xdr:colOff>744530</xdr:colOff>
      <xdr:row>3</xdr:row>
      <xdr:rowOff>99673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2813" y="190500"/>
          <a:ext cx="554030" cy="952500"/>
        </a:xfrm>
        <a:prstGeom prst="rect">
          <a:avLst/>
        </a:prstGeom>
      </xdr:spPr>
    </xdr:pic>
    <xdr:clientData/>
  </xdr:twoCellAnchor>
  <xdr:twoCellAnchor>
    <xdr:from>
      <xdr:col>8</xdr:col>
      <xdr:colOff>657225</xdr:colOff>
      <xdr:row>12</xdr:row>
      <xdr:rowOff>38100</xdr:rowOff>
    </xdr:from>
    <xdr:to>
      <xdr:col>11</xdr:col>
      <xdr:colOff>581025</xdr:colOff>
      <xdr:row>17</xdr:row>
      <xdr:rowOff>123825</xdr:rowOff>
    </xdr:to>
    <xdr:sp macro="" textlink="">
      <xdr:nvSpPr>
        <xdr:cNvPr id="3" name="Wolkenförmige Legende 2"/>
        <xdr:cNvSpPr/>
      </xdr:nvSpPr>
      <xdr:spPr>
        <a:xfrm>
          <a:off x="7686675" y="2752725"/>
          <a:ext cx="2295525" cy="1495425"/>
        </a:xfrm>
        <a:prstGeom prst="cloudCallout">
          <a:avLst>
            <a:gd name="adj1" fmla="val -89461"/>
            <a:gd name="adj2" fmla="val 734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GB">
              <a:effectLst/>
            </a:rPr>
            <a:t>Value</a:t>
          </a:r>
          <a:r>
            <a:rPr lang="en-GB" baseline="0">
              <a:effectLst/>
            </a:rPr>
            <a:t> is only a placeholder  to avoid "0". The actual input will come from module 1</a:t>
          </a:r>
          <a:endParaRPr lang="en-GB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S_Daten\DIENSTL\Adelphi\EA%20Tool\EA%20Tool%20PilotR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S_Daten\DIENSTL\Adelphi\EA%20Tool\EA%20Tool%20Pil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vironmental Aspect Tool"/>
      <sheetName val="Description of Tool"/>
      <sheetName val="Definitions"/>
      <sheetName val="To consider"/>
      <sheetName val="EA Information Gathering"/>
      <sheetName val="Related Impacts"/>
      <sheetName val="Significance Screening"/>
      <sheetName val="EA Information Gathering (2)"/>
      <sheetName val="Calculator (detailed)"/>
      <sheetName val="ENDE"/>
      <sheetName val="EA Drop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A6">
            <v>1</v>
          </cell>
          <cell r="B6" t="str">
            <v>never/insignificant</v>
          </cell>
        </row>
        <row r="7">
          <cell r="A7">
            <v>2</v>
          </cell>
          <cell r="B7" t="str">
            <v>possible/minor</v>
          </cell>
        </row>
        <row r="8">
          <cell r="A8">
            <v>3</v>
          </cell>
          <cell r="B8" t="str">
            <v>frequent/significant</v>
          </cell>
        </row>
        <row r="9">
          <cell r="A9">
            <v>4</v>
          </cell>
          <cell r="B9" t="str">
            <v>virtually unavoidable/very high</v>
          </cell>
        </row>
        <row r="14">
          <cell r="A14">
            <v>1</v>
          </cell>
          <cell r="B14" t="str">
            <v>negligible</v>
          </cell>
        </row>
        <row r="15">
          <cell r="A15">
            <v>2</v>
          </cell>
          <cell r="B15" t="str">
            <v>significant</v>
          </cell>
        </row>
        <row r="16">
          <cell r="A16">
            <v>3</v>
          </cell>
          <cell r="B16" t="str">
            <v>serious</v>
          </cell>
        </row>
        <row r="17">
          <cell r="A17">
            <v>4</v>
          </cell>
          <cell r="B17" t="str">
            <v>very serious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vironmental Review Topics"/>
      <sheetName val="Definitions"/>
      <sheetName val="Activities &amp; EA Assignment"/>
      <sheetName val="Related Impacts"/>
      <sheetName val="Significance Screening"/>
      <sheetName val="EA Dropdown"/>
      <sheetName val="Tabelle3"/>
    </sheetNames>
    <sheetDataSet>
      <sheetData sheetId="0"/>
      <sheetData sheetId="1"/>
      <sheetData sheetId="2"/>
      <sheetData sheetId="3"/>
      <sheetData sheetId="4"/>
      <sheetData sheetId="5">
        <row r="6">
          <cell r="A6">
            <v>1</v>
          </cell>
          <cell r="B6" t="str">
            <v>(unlikely)</v>
          </cell>
        </row>
        <row r="7">
          <cell r="A7">
            <v>2</v>
          </cell>
          <cell r="B7" t="str">
            <v>(likely)</v>
          </cell>
        </row>
        <row r="8">
          <cell r="A8">
            <v>3</v>
          </cell>
          <cell r="B8" t="str">
            <v>(very likely)</v>
          </cell>
        </row>
        <row r="9">
          <cell r="A9">
            <v>4</v>
          </cell>
          <cell r="B9" t="str">
            <v>(highly likely)</v>
          </cell>
        </row>
        <row r="14">
          <cell r="A14">
            <v>1</v>
          </cell>
          <cell r="B14" t="str">
            <v>(minor)</v>
          </cell>
        </row>
        <row r="15">
          <cell r="A15">
            <v>2</v>
          </cell>
          <cell r="B15" t="str">
            <v>(major)</v>
          </cell>
        </row>
        <row r="16">
          <cell r="A16">
            <v>3</v>
          </cell>
          <cell r="B16" t="str">
            <v>(serious)</v>
          </cell>
        </row>
        <row r="17">
          <cell r="A17">
            <v>4</v>
          </cell>
          <cell r="B17" t="str">
            <v>(very serious)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0"/>
  <sheetViews>
    <sheetView showGridLines="0" showZeros="0" tabSelected="1" zoomScale="80" zoomScaleNormal="80" zoomScaleSheetLayoutView="80" workbookViewId="0">
      <selection activeCell="B9" sqref="B9"/>
    </sheetView>
  </sheetViews>
  <sheetFormatPr defaultColWidth="11.42578125" defaultRowHeight="14.25" x14ac:dyDescent="0.2"/>
  <cols>
    <col min="1" max="1" width="3.42578125" style="1" customWidth="1"/>
    <col min="2" max="2" width="47.140625" style="9" customWidth="1"/>
    <col min="3" max="3" width="40.140625" style="9" customWidth="1"/>
    <col min="4" max="4" width="14.42578125" style="1" customWidth="1"/>
    <col min="5" max="5" width="14.140625" style="1" customWidth="1"/>
    <col min="6" max="6" width="16" style="1" customWidth="1"/>
    <col min="7" max="7" width="30.85546875" style="1" customWidth="1"/>
    <col min="8" max="8" width="31.42578125" style="1" customWidth="1"/>
    <col min="9" max="9" width="24.42578125" style="1" customWidth="1"/>
    <col min="10" max="10" width="14.140625" style="1" customWidth="1"/>
    <col min="11" max="11" width="18.85546875" style="1" customWidth="1"/>
    <col min="12" max="12" width="16.28515625" style="1" customWidth="1"/>
    <col min="13" max="13" width="14.7109375" style="1" customWidth="1"/>
    <col min="14" max="16384" width="11.42578125" style="1"/>
  </cols>
  <sheetData>
    <row r="1" spans="2:14" ht="15" thickBot="1" x14ac:dyDescent="0.25"/>
    <row r="2" spans="2:14" ht="49.5" customHeight="1" thickBot="1" x14ac:dyDescent="0.3">
      <c r="B2" s="611" t="s">
        <v>230</v>
      </c>
      <c r="C2" s="612"/>
      <c r="D2" s="612"/>
      <c r="E2" s="612"/>
      <c r="F2" s="612"/>
      <c r="G2" s="612"/>
      <c r="H2" s="612"/>
      <c r="I2" s="609" t="s">
        <v>270</v>
      </c>
      <c r="J2" s="610"/>
      <c r="K2" s="25"/>
      <c r="L2" s="10"/>
    </row>
    <row r="3" spans="2:14" ht="49.5" customHeight="1" x14ac:dyDescent="0.3">
      <c r="B3" s="6"/>
      <c r="C3" s="4"/>
      <c r="D3" s="4"/>
      <c r="E3" s="4"/>
      <c r="F3" s="4"/>
      <c r="G3" s="4"/>
      <c r="H3" s="4"/>
      <c r="I3" s="5"/>
      <c r="J3" s="28"/>
      <c r="K3" s="4"/>
      <c r="L3" s="10"/>
    </row>
    <row r="4" spans="2:14" ht="49.5" customHeight="1" thickBot="1" x14ac:dyDescent="0.3">
      <c r="B4" s="6"/>
      <c r="C4" s="4"/>
      <c r="D4" s="4"/>
      <c r="E4" s="4"/>
      <c r="F4" s="4"/>
      <c r="G4" s="4"/>
      <c r="H4" s="4"/>
      <c r="I4" s="5"/>
      <c r="J4" s="28"/>
      <c r="K4" s="4"/>
      <c r="L4" s="10"/>
    </row>
    <row r="5" spans="2:14" customFormat="1" ht="15.75" x14ac:dyDescent="0.25">
      <c r="B5" s="427" t="s">
        <v>246</v>
      </c>
      <c r="C5" s="430" t="s">
        <v>373</v>
      </c>
      <c r="H5" s="2"/>
    </row>
    <row r="6" spans="2:14" customFormat="1" ht="14.45" customHeight="1" x14ac:dyDescent="0.25">
      <c r="B6" s="428" t="s">
        <v>15</v>
      </c>
      <c r="C6" s="431" t="s">
        <v>374</v>
      </c>
      <c r="H6" s="2"/>
    </row>
    <row r="7" spans="2:14" customFormat="1" ht="14.45" customHeight="1" x14ac:dyDescent="0.25">
      <c r="B7" s="428" t="s">
        <v>26</v>
      </c>
      <c r="C7" s="432" t="s">
        <v>263</v>
      </c>
      <c r="H7" s="2"/>
    </row>
    <row r="8" spans="2:14" customFormat="1" ht="15" customHeight="1" thickBot="1" x14ac:dyDescent="0.3">
      <c r="B8" s="429" t="s">
        <v>247</v>
      </c>
      <c r="C8" s="433" t="s">
        <v>264</v>
      </c>
      <c r="H8" s="2"/>
    </row>
    <row r="9" spans="2:14" ht="49.5" customHeight="1" x14ac:dyDescent="0.25">
      <c r="B9" s="6"/>
      <c r="C9" s="4"/>
      <c r="D9" s="4"/>
      <c r="E9" s="4"/>
      <c r="F9" s="4"/>
      <c r="G9" s="4"/>
      <c r="H9" s="4"/>
      <c r="I9" s="5"/>
      <c r="J9" s="28"/>
      <c r="K9"/>
      <c r="L9"/>
      <c r="M9"/>
      <c r="N9"/>
    </row>
    <row r="10" spans="2:14" ht="13.9" customHeight="1" thickBot="1" x14ac:dyDescent="0.3">
      <c r="B10" s="11"/>
      <c r="C10" s="11"/>
      <c r="D10" s="11"/>
      <c r="E10" s="11"/>
      <c r="F10" s="11"/>
      <c r="G10" s="11"/>
      <c r="H10" s="11"/>
      <c r="I10" s="12"/>
      <c r="J10" s="12"/>
      <c r="K10"/>
      <c r="L10"/>
      <c r="M10"/>
      <c r="N10"/>
    </row>
    <row r="11" spans="2:14" ht="32.25" customHeight="1" thickBot="1" x14ac:dyDescent="0.3">
      <c r="B11" s="11"/>
      <c r="C11" s="11"/>
      <c r="D11" s="11"/>
      <c r="E11" s="11"/>
      <c r="F11" s="11"/>
      <c r="G11" s="613" t="s">
        <v>229</v>
      </c>
      <c r="H11" s="614"/>
      <c r="I11" s="44">
        <v>2016</v>
      </c>
      <c r="J11" s="7"/>
      <c r="K11"/>
      <c r="L11"/>
      <c r="M11"/>
      <c r="N11"/>
    </row>
    <row r="12" spans="2:14" ht="18.75" customHeight="1" x14ac:dyDescent="0.25">
      <c r="B12" s="13"/>
      <c r="C12" s="13"/>
      <c r="D12" s="13"/>
      <c r="E12" s="13"/>
      <c r="F12" s="13"/>
      <c r="G12" s="13"/>
      <c r="H12" s="13"/>
      <c r="I12" s="14"/>
      <c r="J12" s="14"/>
      <c r="K12"/>
      <c r="L12"/>
      <c r="M12"/>
      <c r="N12"/>
    </row>
    <row r="13" spans="2:14" ht="18.75" customHeight="1" thickBot="1" x14ac:dyDescent="0.25">
      <c r="B13" s="15"/>
      <c r="C13" s="15"/>
      <c r="D13" s="15"/>
      <c r="E13" s="15"/>
      <c r="F13" s="15"/>
      <c r="G13" s="15"/>
      <c r="H13" s="15"/>
      <c r="I13" s="16"/>
      <c r="J13" s="16"/>
      <c r="K13" s="17"/>
      <c r="L13" s="18"/>
    </row>
    <row r="14" spans="2:14" ht="18.75" customHeight="1" x14ac:dyDescent="0.3">
      <c r="B14" s="615" t="s">
        <v>216</v>
      </c>
      <c r="C14" s="616"/>
      <c r="D14" s="616"/>
      <c r="E14" s="617"/>
      <c r="F14" s="51">
        <f>I11</f>
        <v>2016</v>
      </c>
      <c r="H14" s="615" t="s">
        <v>216</v>
      </c>
      <c r="I14" s="616"/>
      <c r="J14" s="616"/>
      <c r="K14" s="617"/>
      <c r="L14" s="51">
        <f>I11+1</f>
        <v>2017</v>
      </c>
    </row>
    <row r="15" spans="2:14" ht="78.75" customHeight="1" x14ac:dyDescent="0.2">
      <c r="B15" s="591" t="s">
        <v>248</v>
      </c>
      <c r="C15" s="592"/>
      <c r="D15" s="45" t="s">
        <v>213</v>
      </c>
      <c r="E15" s="46" t="s">
        <v>187</v>
      </c>
      <c r="F15" s="47" t="s">
        <v>188</v>
      </c>
      <c r="H15" s="591" t="s">
        <v>248</v>
      </c>
      <c r="I15" s="592"/>
      <c r="J15" s="45" t="s">
        <v>213</v>
      </c>
      <c r="K15" s="46" t="s">
        <v>187</v>
      </c>
      <c r="L15" s="47" t="s">
        <v>188</v>
      </c>
    </row>
    <row r="16" spans="2:14" ht="18.75" customHeight="1" x14ac:dyDescent="0.25">
      <c r="B16" s="56" t="s">
        <v>189</v>
      </c>
      <c r="C16" s="48" t="s">
        <v>266</v>
      </c>
      <c r="D16" s="38">
        <v>1000</v>
      </c>
      <c r="E16" s="39">
        <v>20</v>
      </c>
      <c r="F16" s="40"/>
      <c r="H16" s="52" t="s">
        <v>189</v>
      </c>
      <c r="I16" s="54" t="str">
        <f>C16</f>
        <v>Car sales</v>
      </c>
      <c r="J16" s="38"/>
      <c r="K16" s="39"/>
      <c r="L16" s="40"/>
      <c r="N16"/>
    </row>
    <row r="17" spans="1:14" ht="18.75" customHeight="1" x14ac:dyDescent="0.25">
      <c r="B17" s="56" t="s">
        <v>231</v>
      </c>
      <c r="C17" s="48" t="s">
        <v>267</v>
      </c>
      <c r="D17" s="38"/>
      <c r="E17" s="39"/>
      <c r="F17" s="40"/>
      <c r="H17" s="52" t="s">
        <v>231</v>
      </c>
      <c r="I17" s="54" t="str">
        <f t="shared" ref="I17:I20" si="0">C17</f>
        <v>Maintenance</v>
      </c>
      <c r="J17" s="38"/>
      <c r="K17" s="39"/>
      <c r="L17" s="40"/>
      <c r="N17"/>
    </row>
    <row r="18" spans="1:14" ht="18.75" customHeight="1" x14ac:dyDescent="0.25">
      <c r="B18" s="56" t="s">
        <v>190</v>
      </c>
      <c r="C18" s="48" t="s">
        <v>268</v>
      </c>
      <c r="D18" s="38"/>
      <c r="E18" s="39"/>
      <c r="F18" s="40"/>
      <c r="H18" s="52" t="s">
        <v>190</v>
      </c>
      <c r="I18" s="54" t="str">
        <f t="shared" si="0"/>
        <v>Office work</v>
      </c>
      <c r="J18" s="38"/>
      <c r="K18" s="39"/>
      <c r="L18" s="40"/>
      <c r="M18"/>
      <c r="N18"/>
    </row>
    <row r="19" spans="1:14" ht="18.75" customHeight="1" x14ac:dyDescent="0.25">
      <c r="B19" s="56" t="s">
        <v>191</v>
      </c>
      <c r="C19" s="48" t="s">
        <v>269</v>
      </c>
      <c r="D19" s="38"/>
      <c r="E19" s="39"/>
      <c r="F19" s="40"/>
      <c r="H19" s="52" t="s">
        <v>191</v>
      </c>
      <c r="I19" s="54" t="str">
        <f t="shared" si="0"/>
        <v>Washing of cars</v>
      </c>
      <c r="J19" s="38"/>
      <c r="K19" s="39"/>
      <c r="L19" s="40"/>
      <c r="M19" s="3"/>
      <c r="N19"/>
    </row>
    <row r="20" spans="1:14" ht="26.25" customHeight="1" thickBot="1" x14ac:dyDescent="0.3">
      <c r="B20" s="56" t="s">
        <v>192</v>
      </c>
      <c r="C20" s="49"/>
      <c r="D20" s="114"/>
      <c r="E20" s="115"/>
      <c r="F20" s="116"/>
      <c r="H20" s="53" t="s">
        <v>192</v>
      </c>
      <c r="I20" s="55">
        <f t="shared" si="0"/>
        <v>0</v>
      </c>
      <c r="J20" s="41"/>
      <c r="K20" s="42"/>
      <c r="L20" s="43"/>
      <c r="M20"/>
      <c r="N20"/>
    </row>
    <row r="21" spans="1:14" ht="26.25" customHeight="1" thickBot="1" x14ac:dyDescent="0.25">
      <c r="B21" s="618" t="s">
        <v>271</v>
      </c>
      <c r="C21" s="619"/>
      <c r="D21" s="117">
        <f>SUM(D16:D20)</f>
        <v>1000</v>
      </c>
      <c r="E21" s="118">
        <f t="shared" ref="E21" si="1">SUM(E16:E20)</f>
        <v>20</v>
      </c>
      <c r="F21" s="119">
        <f>SUM(F16:F20)</f>
        <v>0</v>
      </c>
      <c r="H21" s="607" t="s">
        <v>214</v>
      </c>
      <c r="I21" s="608"/>
      <c r="J21" s="117">
        <f>SUM(J16:J20)</f>
        <v>0</v>
      </c>
      <c r="K21" s="118">
        <f t="shared" ref="K21" si="2">SUM(K16:K20)</f>
        <v>0</v>
      </c>
      <c r="L21" s="119">
        <f>SUM(L16:L20)</f>
        <v>0</v>
      </c>
    </row>
    <row r="22" spans="1:14" ht="18.75" customHeight="1" thickBot="1" x14ac:dyDescent="0.25">
      <c r="B22" s="19"/>
      <c r="C22" s="20"/>
      <c r="D22" s="21"/>
      <c r="E22" s="21"/>
      <c r="F22" s="21"/>
    </row>
    <row r="23" spans="1:14" ht="18.75" customHeight="1" x14ac:dyDescent="0.3">
      <c r="B23" s="615" t="s">
        <v>216</v>
      </c>
      <c r="C23" s="616"/>
      <c r="D23" s="616"/>
      <c r="E23" s="617"/>
      <c r="F23" s="51">
        <f>I11+2</f>
        <v>2018</v>
      </c>
      <c r="H23" s="615" t="s">
        <v>216</v>
      </c>
      <c r="I23" s="616"/>
      <c r="J23" s="616"/>
      <c r="K23" s="617"/>
      <c r="L23" s="51">
        <f>I11+3</f>
        <v>2019</v>
      </c>
    </row>
    <row r="24" spans="1:14" ht="78.75" customHeight="1" x14ac:dyDescent="0.2">
      <c r="B24" s="591" t="s">
        <v>248</v>
      </c>
      <c r="C24" s="592"/>
      <c r="D24" s="45" t="s">
        <v>213</v>
      </c>
      <c r="E24" s="46" t="s">
        <v>187</v>
      </c>
      <c r="F24" s="47" t="s">
        <v>188</v>
      </c>
      <c r="H24" s="591" t="s">
        <v>248</v>
      </c>
      <c r="I24" s="592"/>
      <c r="J24" s="45" t="s">
        <v>213</v>
      </c>
      <c r="K24" s="46" t="s">
        <v>187</v>
      </c>
      <c r="L24" s="47" t="s">
        <v>188</v>
      </c>
    </row>
    <row r="25" spans="1:14" ht="18.75" customHeight="1" x14ac:dyDescent="0.2">
      <c r="B25" s="52" t="s">
        <v>189</v>
      </c>
      <c r="C25" s="54" t="str">
        <f>C16</f>
        <v>Car sales</v>
      </c>
      <c r="D25" s="38"/>
      <c r="E25" s="39"/>
      <c r="F25" s="40"/>
      <c r="H25" s="52" t="s">
        <v>189</v>
      </c>
      <c r="I25" s="54" t="str">
        <f>C16</f>
        <v>Car sales</v>
      </c>
      <c r="J25" s="38"/>
      <c r="K25" s="39"/>
      <c r="L25" s="40"/>
    </row>
    <row r="26" spans="1:14" ht="18.75" customHeight="1" x14ac:dyDescent="0.2">
      <c r="B26" s="52" t="s">
        <v>231</v>
      </c>
      <c r="C26" s="54" t="str">
        <f t="shared" ref="C26:C29" si="3">C17</f>
        <v>Maintenance</v>
      </c>
      <c r="D26" s="38"/>
      <c r="E26" s="39"/>
      <c r="F26" s="40"/>
      <c r="H26" s="52" t="s">
        <v>231</v>
      </c>
      <c r="I26" s="54" t="str">
        <f t="shared" ref="I26:I29" si="4">C17</f>
        <v>Maintenance</v>
      </c>
      <c r="J26" s="38"/>
      <c r="K26" s="39"/>
      <c r="L26" s="40"/>
    </row>
    <row r="27" spans="1:14" ht="18.75" customHeight="1" x14ac:dyDescent="0.2">
      <c r="B27" s="52" t="s">
        <v>190</v>
      </c>
      <c r="C27" s="54" t="str">
        <f t="shared" si="3"/>
        <v>Office work</v>
      </c>
      <c r="D27" s="38"/>
      <c r="E27" s="39"/>
      <c r="F27" s="40"/>
      <c r="H27" s="52" t="s">
        <v>190</v>
      </c>
      <c r="I27" s="54" t="str">
        <f t="shared" si="4"/>
        <v>Office work</v>
      </c>
      <c r="J27" s="38"/>
      <c r="K27" s="39"/>
      <c r="L27" s="40"/>
    </row>
    <row r="28" spans="1:14" ht="18.75" customHeight="1" x14ac:dyDescent="0.2">
      <c r="B28" s="52" t="s">
        <v>191</v>
      </c>
      <c r="C28" s="54" t="str">
        <f t="shared" si="3"/>
        <v>Washing of cars</v>
      </c>
      <c r="D28" s="38"/>
      <c r="E28" s="39"/>
      <c r="F28" s="40"/>
      <c r="H28" s="52" t="s">
        <v>191</v>
      </c>
      <c r="I28" s="54" t="str">
        <f t="shared" si="4"/>
        <v>Washing of cars</v>
      </c>
      <c r="J28" s="38"/>
      <c r="K28" s="39"/>
      <c r="L28" s="40"/>
    </row>
    <row r="29" spans="1:14" ht="18.75" customHeight="1" thickBot="1" x14ac:dyDescent="0.25">
      <c r="B29" s="53" t="s">
        <v>192</v>
      </c>
      <c r="C29" s="55">
        <f t="shared" si="3"/>
        <v>0</v>
      </c>
      <c r="D29" s="41"/>
      <c r="E29" s="42"/>
      <c r="F29" s="43"/>
      <c r="H29" s="53" t="s">
        <v>192</v>
      </c>
      <c r="I29" s="55">
        <f t="shared" si="4"/>
        <v>0</v>
      </c>
      <c r="J29" s="41"/>
      <c r="K29" s="42"/>
      <c r="L29" s="43"/>
    </row>
    <row r="30" spans="1:14" ht="18.75" customHeight="1" thickBot="1" x14ac:dyDescent="0.25">
      <c r="B30" s="607" t="s">
        <v>214</v>
      </c>
      <c r="C30" s="608"/>
      <c r="D30" s="117">
        <f>SUM(D25:D29)</f>
        <v>0</v>
      </c>
      <c r="E30" s="118">
        <f t="shared" ref="E30" si="5">SUM(E25:E29)</f>
        <v>0</v>
      </c>
      <c r="F30" s="119">
        <f>SUM(F25:F29)</f>
        <v>0</v>
      </c>
      <c r="H30" s="607" t="s">
        <v>214</v>
      </c>
      <c r="I30" s="608"/>
      <c r="J30" s="117">
        <f>SUM(J25:J29)</f>
        <v>0</v>
      </c>
      <c r="K30" s="118">
        <f t="shared" ref="K30" si="6">SUM(K25:K29)</f>
        <v>0</v>
      </c>
      <c r="L30" s="119">
        <f>SUM(L25:L29)</f>
        <v>0</v>
      </c>
    </row>
    <row r="31" spans="1:14" ht="18.75" customHeight="1" x14ac:dyDescent="0.2">
      <c r="A31" s="57"/>
      <c r="B31" s="20"/>
      <c r="C31" s="20"/>
      <c r="D31" s="21"/>
      <c r="E31" s="21"/>
      <c r="F31" s="21"/>
    </row>
    <row r="32" spans="1:14" ht="18.75" customHeight="1" thickBot="1" x14ac:dyDescent="0.25">
      <c r="A32" s="57"/>
      <c r="B32" s="20"/>
      <c r="C32" s="20"/>
      <c r="D32" s="21"/>
      <c r="E32" s="21"/>
      <c r="F32" s="21"/>
      <c r="J32" s="22"/>
    </row>
    <row r="33" spans="2:10" ht="18.75" customHeight="1" x14ac:dyDescent="0.2">
      <c r="B33" s="600" t="s">
        <v>217</v>
      </c>
      <c r="C33" s="601"/>
      <c r="D33" s="602"/>
      <c r="E33" s="12"/>
      <c r="F33" s="12"/>
      <c r="G33" s="600" t="s">
        <v>217</v>
      </c>
      <c r="H33" s="601"/>
      <c r="I33" s="602"/>
      <c r="J33" s="22"/>
    </row>
    <row r="34" spans="2:10" ht="18.75" customHeight="1" x14ac:dyDescent="0.25">
      <c r="B34" s="603" t="s">
        <v>193</v>
      </c>
      <c r="C34" s="604"/>
      <c r="D34" s="58">
        <f>I11</f>
        <v>2016</v>
      </c>
      <c r="E34" s="12"/>
      <c r="F34" s="12"/>
      <c r="G34" s="603" t="s">
        <v>193</v>
      </c>
      <c r="H34" s="604"/>
      <c r="I34" s="58">
        <f>I11+1</f>
        <v>2017</v>
      </c>
      <c r="J34" s="22"/>
    </row>
    <row r="35" spans="2:10" ht="18.75" customHeight="1" x14ac:dyDescent="0.25">
      <c r="B35" s="605" t="s">
        <v>194</v>
      </c>
      <c r="C35" s="606"/>
      <c r="D35" s="62">
        <v>1</v>
      </c>
      <c r="G35" s="605" t="s">
        <v>194</v>
      </c>
      <c r="H35" s="606"/>
      <c r="I35" s="62">
        <v>1</v>
      </c>
      <c r="J35" s="7"/>
    </row>
    <row r="36" spans="2:10" ht="18.75" customHeight="1" x14ac:dyDescent="0.2">
      <c r="B36" s="605" t="s">
        <v>195</v>
      </c>
      <c r="C36" s="606"/>
      <c r="D36" s="62">
        <v>1</v>
      </c>
      <c r="E36" s="12"/>
      <c r="F36" s="12"/>
      <c r="G36" s="605" t="s">
        <v>195</v>
      </c>
      <c r="H36" s="606"/>
      <c r="I36" s="62">
        <v>1</v>
      </c>
      <c r="J36" s="22"/>
    </row>
    <row r="37" spans="2:10" ht="18.75" customHeight="1" x14ac:dyDescent="0.2">
      <c r="B37" s="59" t="s">
        <v>196</v>
      </c>
      <c r="C37" s="60"/>
      <c r="D37" s="63">
        <v>1</v>
      </c>
      <c r="E37" s="12"/>
      <c r="F37" s="12"/>
      <c r="G37" s="59" t="s">
        <v>196</v>
      </c>
      <c r="H37" s="60"/>
      <c r="I37" s="63">
        <v>1</v>
      </c>
      <c r="J37" s="22"/>
    </row>
    <row r="38" spans="2:10" ht="18.75" customHeight="1" x14ac:dyDescent="0.2">
      <c r="B38" s="620" t="s">
        <v>197</v>
      </c>
      <c r="C38" s="621"/>
      <c r="D38" s="63">
        <v>1</v>
      </c>
      <c r="G38" s="620" t="s">
        <v>197</v>
      </c>
      <c r="H38" s="621"/>
      <c r="I38" s="63">
        <v>1</v>
      </c>
      <c r="J38" s="22"/>
    </row>
    <row r="39" spans="2:10" ht="18.75" customHeight="1" x14ac:dyDescent="0.2">
      <c r="B39" s="605" t="s">
        <v>198</v>
      </c>
      <c r="C39" s="606"/>
      <c r="D39" s="62">
        <v>1</v>
      </c>
      <c r="E39" s="12"/>
      <c r="F39" s="12"/>
      <c r="G39" s="605" t="s">
        <v>198</v>
      </c>
      <c r="H39" s="606"/>
      <c r="I39" s="62">
        <v>1</v>
      </c>
      <c r="J39" s="22"/>
    </row>
    <row r="40" spans="2:10" ht="18.75" customHeight="1" x14ac:dyDescent="0.2">
      <c r="B40" s="50" t="s">
        <v>199</v>
      </c>
      <c r="C40" s="61"/>
      <c r="D40" s="62">
        <v>1</v>
      </c>
      <c r="E40" s="12"/>
      <c r="F40" s="12"/>
      <c r="G40" s="50" t="s">
        <v>199</v>
      </c>
      <c r="H40" s="61"/>
      <c r="I40" s="62">
        <v>1</v>
      </c>
      <c r="J40" s="22"/>
    </row>
    <row r="41" spans="2:10" ht="18.75" customHeight="1" x14ac:dyDescent="0.3">
      <c r="B41" s="605" t="s">
        <v>200</v>
      </c>
      <c r="C41" s="606"/>
      <c r="D41" s="62">
        <v>1</v>
      </c>
      <c r="E41" s="8"/>
      <c r="F41" s="8"/>
      <c r="G41" s="605" t="s">
        <v>200</v>
      </c>
      <c r="H41" s="606"/>
      <c r="I41" s="62">
        <v>1</v>
      </c>
      <c r="J41" s="22"/>
    </row>
    <row r="42" spans="2:10" ht="18.75" customHeight="1" x14ac:dyDescent="0.2">
      <c r="B42" s="622" t="s">
        <v>201</v>
      </c>
      <c r="C42" s="623"/>
      <c r="D42" s="63">
        <v>1</v>
      </c>
      <c r="E42" s="12"/>
      <c r="F42" s="12"/>
      <c r="G42" s="622" t="s">
        <v>201</v>
      </c>
      <c r="H42" s="623"/>
      <c r="I42" s="63">
        <v>1</v>
      </c>
      <c r="J42" s="22"/>
    </row>
    <row r="43" spans="2:10" ht="18.75" customHeight="1" x14ac:dyDescent="0.2">
      <c r="B43" s="605" t="s">
        <v>202</v>
      </c>
      <c r="C43" s="606"/>
      <c r="D43" s="62">
        <v>1</v>
      </c>
      <c r="E43" s="12"/>
      <c r="F43" s="12"/>
      <c r="G43" s="605" t="s">
        <v>202</v>
      </c>
      <c r="H43" s="606"/>
      <c r="I43" s="62">
        <v>1</v>
      </c>
      <c r="J43" s="22"/>
    </row>
    <row r="44" spans="2:10" ht="18.75" customHeight="1" x14ac:dyDescent="0.2">
      <c r="B44" s="605" t="s">
        <v>203</v>
      </c>
      <c r="C44" s="606"/>
      <c r="D44" s="62">
        <v>1</v>
      </c>
      <c r="E44" s="12"/>
      <c r="F44" s="12"/>
      <c r="G44" s="605" t="s">
        <v>203</v>
      </c>
      <c r="H44" s="606"/>
      <c r="I44" s="62">
        <v>1</v>
      </c>
      <c r="J44" s="22"/>
    </row>
    <row r="45" spans="2:10" ht="18.75" customHeight="1" x14ac:dyDescent="0.2">
      <c r="B45" s="624" t="s">
        <v>80</v>
      </c>
      <c r="C45" s="626"/>
      <c r="D45" s="62">
        <v>1</v>
      </c>
      <c r="E45" s="12"/>
      <c r="F45" s="12"/>
      <c r="G45" s="624" t="s">
        <v>80</v>
      </c>
      <c r="H45" s="626"/>
      <c r="I45" s="62">
        <v>1</v>
      </c>
      <c r="J45" s="22"/>
    </row>
    <row r="46" spans="2:10" ht="18.75" customHeight="1" x14ac:dyDescent="0.2">
      <c r="B46" s="624" t="s">
        <v>82</v>
      </c>
      <c r="C46" s="625"/>
      <c r="D46" s="62">
        <v>1</v>
      </c>
      <c r="E46" s="12"/>
      <c r="F46" s="12"/>
      <c r="G46" s="624" t="s">
        <v>82</v>
      </c>
      <c r="H46" s="625"/>
      <c r="I46" s="62">
        <v>1</v>
      </c>
      <c r="J46" s="22"/>
    </row>
    <row r="47" spans="2:10" ht="18.75" customHeight="1" x14ac:dyDescent="0.2">
      <c r="B47" s="624" t="s">
        <v>85</v>
      </c>
      <c r="C47" s="625"/>
      <c r="D47" s="62">
        <v>1</v>
      </c>
      <c r="E47" s="12"/>
      <c r="F47" s="12"/>
      <c r="G47" s="624" t="s">
        <v>85</v>
      </c>
      <c r="H47" s="625"/>
      <c r="I47" s="62">
        <v>1</v>
      </c>
      <c r="J47" s="22"/>
    </row>
    <row r="48" spans="2:10" ht="18.75" customHeight="1" x14ac:dyDescent="0.2">
      <c r="B48" s="624" t="s">
        <v>122</v>
      </c>
      <c r="C48" s="625"/>
      <c r="D48" s="62">
        <v>1</v>
      </c>
      <c r="E48" s="12"/>
      <c r="F48" s="12"/>
      <c r="G48" s="624" t="s">
        <v>122</v>
      </c>
      <c r="H48" s="625"/>
      <c r="I48" s="62">
        <v>1</v>
      </c>
      <c r="J48" s="22"/>
    </row>
    <row r="49" spans="2:11" ht="18.75" customHeight="1" x14ac:dyDescent="0.2">
      <c r="B49" s="596" t="s">
        <v>232</v>
      </c>
      <c r="C49" s="597"/>
      <c r="D49" s="62">
        <v>1</v>
      </c>
      <c r="E49" s="12"/>
      <c r="F49" s="12"/>
      <c r="G49" s="596" t="s">
        <v>232</v>
      </c>
      <c r="H49" s="597"/>
      <c r="I49" s="62">
        <v>1</v>
      </c>
      <c r="J49" s="22"/>
    </row>
    <row r="50" spans="2:11" ht="18.75" customHeight="1" thickBot="1" x14ac:dyDescent="0.25">
      <c r="B50" s="598" t="s">
        <v>232</v>
      </c>
      <c r="C50" s="599"/>
      <c r="D50" s="64">
        <v>1</v>
      </c>
      <c r="E50" s="22"/>
      <c r="F50" s="22"/>
      <c r="G50" s="598" t="s">
        <v>232</v>
      </c>
      <c r="H50" s="599"/>
      <c r="I50" s="64">
        <v>1</v>
      </c>
      <c r="J50" s="22"/>
    </row>
    <row r="51" spans="2:11" ht="18.75" customHeight="1" x14ac:dyDescent="0.2">
      <c r="B51" s="23"/>
      <c r="C51" s="23"/>
      <c r="D51" s="22"/>
      <c r="E51" s="22"/>
      <c r="F51" s="22"/>
      <c r="G51" s="22"/>
      <c r="H51" s="22"/>
      <c r="I51" s="22"/>
      <c r="J51" s="22"/>
      <c r="K51" s="22"/>
    </row>
    <row r="52" spans="2:11" ht="18.75" customHeight="1" thickBot="1" x14ac:dyDescent="0.25">
      <c r="B52" s="23"/>
      <c r="C52" s="23"/>
      <c r="D52" s="22"/>
      <c r="E52" s="22"/>
      <c r="F52" s="22"/>
      <c r="G52" s="22"/>
      <c r="H52" s="22"/>
      <c r="I52" s="22"/>
      <c r="J52" s="22"/>
      <c r="K52" s="22"/>
    </row>
    <row r="53" spans="2:11" ht="18.75" customHeight="1" x14ac:dyDescent="0.2">
      <c r="B53" s="600" t="s">
        <v>217</v>
      </c>
      <c r="C53" s="601"/>
      <c r="D53" s="602"/>
      <c r="E53" s="22"/>
      <c r="F53" s="22"/>
      <c r="G53" s="600" t="s">
        <v>217</v>
      </c>
      <c r="H53" s="601"/>
      <c r="I53" s="602"/>
      <c r="J53" s="22"/>
      <c r="K53" s="22"/>
    </row>
    <row r="54" spans="2:11" ht="18.75" customHeight="1" x14ac:dyDescent="0.25">
      <c r="B54" s="603" t="s">
        <v>193</v>
      </c>
      <c r="C54" s="604"/>
      <c r="D54" s="58">
        <f>I11+2</f>
        <v>2018</v>
      </c>
      <c r="E54" s="22"/>
      <c r="F54" s="22"/>
      <c r="G54" s="603" t="s">
        <v>193</v>
      </c>
      <c r="H54" s="604"/>
      <c r="I54" s="58">
        <f>I11+3</f>
        <v>2019</v>
      </c>
      <c r="J54" s="22"/>
      <c r="K54" s="22"/>
    </row>
    <row r="55" spans="2:11" ht="18.75" customHeight="1" x14ac:dyDescent="0.2">
      <c r="B55" s="605" t="s">
        <v>194</v>
      </c>
      <c r="C55" s="606"/>
      <c r="D55" s="62">
        <v>1</v>
      </c>
      <c r="E55" s="22"/>
      <c r="F55" s="22"/>
      <c r="G55" s="605" t="s">
        <v>194</v>
      </c>
      <c r="H55" s="606"/>
      <c r="I55" s="62">
        <v>1</v>
      </c>
      <c r="J55" s="22"/>
      <c r="K55" s="22"/>
    </row>
    <row r="56" spans="2:11" ht="18.75" customHeight="1" x14ac:dyDescent="0.2">
      <c r="B56" s="605" t="s">
        <v>195</v>
      </c>
      <c r="C56" s="606"/>
      <c r="D56" s="62">
        <v>1</v>
      </c>
      <c r="E56" s="22"/>
      <c r="F56" s="22"/>
      <c r="G56" s="605" t="s">
        <v>195</v>
      </c>
      <c r="H56" s="606"/>
      <c r="I56" s="62">
        <v>1</v>
      </c>
      <c r="J56" s="22"/>
      <c r="K56" s="22"/>
    </row>
    <row r="57" spans="2:11" ht="18.75" customHeight="1" x14ac:dyDescent="0.2">
      <c r="B57" s="59" t="s">
        <v>196</v>
      </c>
      <c r="C57" s="60"/>
      <c r="D57" s="63">
        <v>1</v>
      </c>
      <c r="E57" s="24"/>
      <c r="F57" s="24"/>
      <c r="G57" s="59" t="s">
        <v>196</v>
      </c>
      <c r="H57" s="60"/>
      <c r="I57" s="63">
        <v>1</v>
      </c>
      <c r="J57" s="22"/>
      <c r="K57" s="22"/>
    </row>
    <row r="58" spans="2:11" ht="18.75" customHeight="1" x14ac:dyDescent="0.2">
      <c r="B58" s="620" t="s">
        <v>197</v>
      </c>
      <c r="C58" s="621"/>
      <c r="D58" s="63">
        <v>1</v>
      </c>
      <c r="G58" s="620" t="s">
        <v>197</v>
      </c>
      <c r="H58" s="621"/>
      <c r="I58" s="63">
        <v>1</v>
      </c>
      <c r="J58" s="22"/>
    </row>
    <row r="59" spans="2:11" ht="18.75" customHeight="1" x14ac:dyDescent="0.2">
      <c r="B59" s="605" t="s">
        <v>198</v>
      </c>
      <c r="C59" s="606"/>
      <c r="D59" s="62">
        <v>1</v>
      </c>
      <c r="G59" s="605" t="s">
        <v>198</v>
      </c>
      <c r="H59" s="606"/>
      <c r="I59" s="62">
        <v>1</v>
      </c>
      <c r="J59" s="22"/>
    </row>
    <row r="60" spans="2:11" ht="18.75" customHeight="1" x14ac:dyDescent="0.2">
      <c r="B60" s="50" t="s">
        <v>199</v>
      </c>
      <c r="C60" s="61"/>
      <c r="D60" s="62">
        <v>1</v>
      </c>
      <c r="G60" s="50" t="s">
        <v>199</v>
      </c>
      <c r="H60" s="61"/>
      <c r="I60" s="62">
        <v>1</v>
      </c>
      <c r="J60" s="22"/>
    </row>
    <row r="61" spans="2:11" ht="18.75" customHeight="1" x14ac:dyDescent="0.2">
      <c r="B61" s="605" t="s">
        <v>200</v>
      </c>
      <c r="C61" s="606"/>
      <c r="D61" s="62">
        <v>1</v>
      </c>
      <c r="G61" s="605" t="s">
        <v>200</v>
      </c>
      <c r="H61" s="606"/>
      <c r="I61" s="62">
        <v>1</v>
      </c>
      <c r="J61" s="22"/>
    </row>
    <row r="62" spans="2:11" ht="18.75" customHeight="1" x14ac:dyDescent="0.2">
      <c r="B62" s="622" t="s">
        <v>201</v>
      </c>
      <c r="C62" s="623"/>
      <c r="D62" s="63">
        <v>1</v>
      </c>
      <c r="G62" s="622" t="s">
        <v>201</v>
      </c>
      <c r="H62" s="623"/>
      <c r="I62" s="63">
        <v>1</v>
      </c>
      <c r="J62" s="22"/>
    </row>
    <row r="63" spans="2:11" ht="18.75" customHeight="1" x14ac:dyDescent="0.2">
      <c r="B63" s="605" t="s">
        <v>202</v>
      </c>
      <c r="C63" s="606"/>
      <c r="D63" s="62">
        <v>1</v>
      </c>
      <c r="G63" s="605" t="s">
        <v>202</v>
      </c>
      <c r="H63" s="606"/>
      <c r="I63" s="62">
        <v>1</v>
      </c>
      <c r="J63" s="22"/>
    </row>
    <row r="64" spans="2:11" ht="18.75" customHeight="1" x14ac:dyDescent="0.2">
      <c r="B64" s="605" t="s">
        <v>203</v>
      </c>
      <c r="C64" s="606"/>
      <c r="D64" s="62">
        <v>1</v>
      </c>
      <c r="G64" s="605" t="s">
        <v>203</v>
      </c>
      <c r="H64" s="606"/>
      <c r="I64" s="62">
        <v>1</v>
      </c>
      <c r="J64" s="22"/>
    </row>
    <row r="65" spans="2:10" ht="18.75" customHeight="1" x14ac:dyDescent="0.2">
      <c r="B65" s="624" t="s">
        <v>80</v>
      </c>
      <c r="C65" s="625"/>
      <c r="D65" s="62">
        <v>1</v>
      </c>
      <c r="G65" s="624" t="s">
        <v>80</v>
      </c>
      <c r="H65" s="625"/>
      <c r="I65" s="62">
        <v>1</v>
      </c>
      <c r="J65" s="22"/>
    </row>
    <row r="66" spans="2:10" ht="18.75" customHeight="1" x14ac:dyDescent="0.2">
      <c r="B66" s="624" t="s">
        <v>82</v>
      </c>
      <c r="C66" s="625"/>
      <c r="D66" s="62">
        <v>1</v>
      </c>
      <c r="G66" s="624" t="s">
        <v>82</v>
      </c>
      <c r="H66" s="625"/>
      <c r="I66" s="62">
        <v>1</v>
      </c>
      <c r="J66" s="22"/>
    </row>
    <row r="67" spans="2:10" ht="18.75" customHeight="1" x14ac:dyDescent="0.2">
      <c r="B67" s="624" t="s">
        <v>85</v>
      </c>
      <c r="C67" s="625"/>
      <c r="D67" s="62">
        <v>1</v>
      </c>
      <c r="G67" s="624" t="s">
        <v>85</v>
      </c>
      <c r="H67" s="625"/>
      <c r="I67" s="62">
        <v>1</v>
      </c>
      <c r="J67" s="22"/>
    </row>
    <row r="68" spans="2:10" ht="18.75" customHeight="1" x14ac:dyDescent="0.2">
      <c r="B68" s="624" t="s">
        <v>122</v>
      </c>
      <c r="C68" s="625"/>
      <c r="D68" s="62">
        <v>1</v>
      </c>
      <c r="G68" s="624" t="s">
        <v>122</v>
      </c>
      <c r="H68" s="625"/>
      <c r="I68" s="62">
        <v>1</v>
      </c>
      <c r="J68" s="22"/>
    </row>
    <row r="69" spans="2:10" ht="18.75" customHeight="1" x14ac:dyDescent="0.2">
      <c r="B69" s="596" t="s">
        <v>232</v>
      </c>
      <c r="C69" s="597"/>
      <c r="D69" s="62">
        <v>1</v>
      </c>
      <c r="G69" s="596" t="s">
        <v>232</v>
      </c>
      <c r="H69" s="597"/>
      <c r="I69" s="62">
        <v>1</v>
      </c>
      <c r="J69" s="22"/>
    </row>
    <row r="70" spans="2:10" ht="18.75" customHeight="1" thickBot="1" x14ac:dyDescent="0.25">
      <c r="B70" s="598" t="s">
        <v>232</v>
      </c>
      <c r="C70" s="599"/>
      <c r="D70" s="64">
        <v>1</v>
      </c>
      <c r="G70" s="598" t="s">
        <v>232</v>
      </c>
      <c r="H70" s="599"/>
      <c r="I70" s="64">
        <v>1</v>
      </c>
      <c r="J70" s="22"/>
    </row>
    <row r="71" spans="2:10" ht="18.75" customHeight="1" x14ac:dyDescent="0.2">
      <c r="J71" s="22"/>
    </row>
    <row r="72" spans="2:10" ht="18.75" customHeight="1" x14ac:dyDescent="0.2">
      <c r="J72" s="22"/>
    </row>
    <row r="73" spans="2:10" ht="18.75" customHeight="1" x14ac:dyDescent="0.2"/>
    <row r="74" spans="2:10" ht="18.75" customHeight="1" x14ac:dyDescent="0.2"/>
    <row r="75" spans="2:10" ht="18.75" customHeight="1" x14ac:dyDescent="0.25">
      <c r="B75" s="36"/>
      <c r="C75" s="34"/>
      <c r="D75" s="37"/>
      <c r="E75" s="34"/>
    </row>
    <row r="76" spans="2:10" ht="18.75" customHeight="1" x14ac:dyDescent="0.25">
      <c r="B76" s="34"/>
      <c r="C76" s="34"/>
      <c r="D76" s="37"/>
      <c r="E76" s="34"/>
    </row>
    <row r="77" spans="2:10" ht="18.75" customHeight="1" x14ac:dyDescent="0.25">
      <c r="B77" s="593"/>
      <c r="C77" s="593"/>
      <c r="D77" s="593"/>
      <c r="E77" s="593"/>
    </row>
    <row r="78" spans="2:10" ht="18.75" customHeight="1" x14ac:dyDescent="0.2">
      <c r="B78" s="32"/>
      <c r="C78" s="32"/>
      <c r="D78" s="31"/>
      <c r="E78" s="31"/>
    </row>
    <row r="79" spans="2:10" ht="31.5" x14ac:dyDescent="0.25">
      <c r="B79" s="35"/>
      <c r="C79" s="33"/>
      <c r="D79" s="33"/>
      <c r="E79" s="33"/>
    </row>
    <row r="80" spans="2:10" x14ac:dyDescent="0.2">
      <c r="B80" s="32"/>
      <c r="C80" s="32"/>
      <c r="D80" s="31"/>
      <c r="E80" s="31"/>
    </row>
    <row r="81" spans="2:5" x14ac:dyDescent="0.2">
      <c r="B81" s="32"/>
      <c r="C81" s="32"/>
      <c r="D81" s="31"/>
      <c r="E81" s="31"/>
    </row>
    <row r="82" spans="2:5" x14ac:dyDescent="0.2">
      <c r="B82" s="32"/>
      <c r="C82" s="32"/>
      <c r="D82" s="31"/>
      <c r="E82" s="31"/>
    </row>
    <row r="83" spans="2:5" x14ac:dyDescent="0.2">
      <c r="B83" s="32"/>
      <c r="C83" s="32"/>
      <c r="D83" s="31"/>
      <c r="E83" s="31"/>
    </row>
    <row r="84" spans="2:5" x14ac:dyDescent="0.2">
      <c r="B84" s="32"/>
      <c r="C84" s="32"/>
      <c r="D84" s="31"/>
      <c r="E84" s="31"/>
    </row>
    <row r="85" spans="2:5" x14ac:dyDescent="0.2">
      <c r="B85" s="32"/>
      <c r="C85" s="32"/>
      <c r="D85" s="31"/>
      <c r="E85" s="31"/>
    </row>
    <row r="86" spans="2:5" x14ac:dyDescent="0.2">
      <c r="B86" s="32"/>
      <c r="C86" s="32"/>
      <c r="D86" s="31"/>
      <c r="E86" s="31"/>
    </row>
    <row r="87" spans="2:5" x14ac:dyDescent="0.2">
      <c r="B87" s="32"/>
      <c r="C87" s="32"/>
      <c r="D87" s="31"/>
      <c r="E87" s="31"/>
    </row>
    <row r="88" spans="2:5" x14ac:dyDescent="0.2">
      <c r="B88" s="32"/>
      <c r="C88" s="32"/>
      <c r="D88" s="31"/>
      <c r="E88" s="31"/>
    </row>
    <row r="89" spans="2:5" x14ac:dyDescent="0.2">
      <c r="B89" s="32"/>
      <c r="C89" s="32"/>
      <c r="D89" s="31"/>
      <c r="E89" s="31"/>
    </row>
    <row r="90" spans="2:5" ht="15" x14ac:dyDescent="0.25">
      <c r="B90" s="594"/>
      <c r="C90" s="595"/>
      <c r="D90" s="595"/>
      <c r="E90" s="595"/>
    </row>
  </sheetData>
  <mergeCells count="81">
    <mergeCell ref="B48:C48"/>
    <mergeCell ref="B47:C47"/>
    <mergeCell ref="G48:H48"/>
    <mergeCell ref="B14:E14"/>
    <mergeCell ref="B45:C45"/>
    <mergeCell ref="B46:C46"/>
    <mergeCell ref="B42:C42"/>
    <mergeCell ref="B35:C35"/>
    <mergeCell ref="B36:C36"/>
    <mergeCell ref="B34:C34"/>
    <mergeCell ref="B33:D33"/>
    <mergeCell ref="B38:C38"/>
    <mergeCell ref="B39:C39"/>
    <mergeCell ref="B41:C41"/>
    <mergeCell ref="B24:C24"/>
    <mergeCell ref="B30:C30"/>
    <mergeCell ref="B44:C44"/>
    <mergeCell ref="G44:H44"/>
    <mergeCell ref="G45:H45"/>
    <mergeCell ref="G46:H46"/>
    <mergeCell ref="G47:H47"/>
    <mergeCell ref="B59:C59"/>
    <mergeCell ref="B61:C61"/>
    <mergeCell ref="B62:C62"/>
    <mergeCell ref="B63:C63"/>
    <mergeCell ref="G53:I53"/>
    <mergeCell ref="G54:H54"/>
    <mergeCell ref="G55:H55"/>
    <mergeCell ref="G56:H56"/>
    <mergeCell ref="B53:D53"/>
    <mergeCell ref="B54:C54"/>
    <mergeCell ref="B55:C55"/>
    <mergeCell ref="B56:C56"/>
    <mergeCell ref="B58:C58"/>
    <mergeCell ref="B66:C66"/>
    <mergeCell ref="B67:C67"/>
    <mergeCell ref="B68:C68"/>
    <mergeCell ref="B64:C64"/>
    <mergeCell ref="B65:C65"/>
    <mergeCell ref="G68:H68"/>
    <mergeCell ref="G58:H58"/>
    <mergeCell ref="G59:H59"/>
    <mergeCell ref="G61:H61"/>
    <mergeCell ref="G62:H62"/>
    <mergeCell ref="G63:H63"/>
    <mergeCell ref="G64:H64"/>
    <mergeCell ref="G65:H65"/>
    <mergeCell ref="G66:H66"/>
    <mergeCell ref="G67:H67"/>
    <mergeCell ref="B43:C43"/>
    <mergeCell ref="I2:J2"/>
    <mergeCell ref="B2:H2"/>
    <mergeCell ref="B15:C15"/>
    <mergeCell ref="G11:H11"/>
    <mergeCell ref="B23:E23"/>
    <mergeCell ref="B21:C21"/>
    <mergeCell ref="H14:K14"/>
    <mergeCell ref="H15:I15"/>
    <mergeCell ref="H21:I21"/>
    <mergeCell ref="H23:K23"/>
    <mergeCell ref="G38:H38"/>
    <mergeCell ref="G39:H39"/>
    <mergeCell ref="G41:H41"/>
    <mergeCell ref="G42:H42"/>
    <mergeCell ref="G43:H43"/>
    <mergeCell ref="H24:I24"/>
    <mergeCell ref="B77:E77"/>
    <mergeCell ref="B90:E90"/>
    <mergeCell ref="B69:C69"/>
    <mergeCell ref="B70:C70"/>
    <mergeCell ref="G69:H69"/>
    <mergeCell ref="G70:H70"/>
    <mergeCell ref="G33:I33"/>
    <mergeCell ref="G34:H34"/>
    <mergeCell ref="G35:H35"/>
    <mergeCell ref="G36:H36"/>
    <mergeCell ref="H30:I30"/>
    <mergeCell ref="B49:C49"/>
    <mergeCell ref="B50:C50"/>
    <mergeCell ref="G49:H49"/>
    <mergeCell ref="G50:H50"/>
  </mergeCells>
  <pageMargins left="0.7" right="0.7" top="0.78740157499999996" bottom="0.78740157499999996" header="0.3" footer="0.3"/>
  <pageSetup paperSize="9" scale="64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I13"/>
  <sheetViews>
    <sheetView showZeros="0" zoomScale="80" zoomScaleNormal="80" workbookViewId="0">
      <selection activeCell="D18" sqref="D18"/>
    </sheetView>
  </sheetViews>
  <sheetFormatPr defaultColWidth="9.140625" defaultRowHeight="15" x14ac:dyDescent="0.25"/>
  <cols>
    <col min="1" max="6" width="9.140625" style="244"/>
    <col min="7" max="7" width="23.5703125" style="244" customWidth="1"/>
    <col min="8" max="8" width="24.28515625" style="244" customWidth="1"/>
    <col min="9" max="16384" width="9.140625" style="244"/>
  </cols>
  <sheetData>
    <row r="1" spans="1:9" ht="15.75" x14ac:dyDescent="0.25">
      <c r="A1" s="245"/>
      <c r="B1" s="245"/>
      <c r="C1" s="245"/>
      <c r="D1" s="245"/>
      <c r="E1" s="245"/>
      <c r="F1" s="245"/>
      <c r="G1" s="245"/>
      <c r="H1" s="245"/>
      <c r="I1" s="245"/>
    </row>
    <row r="2" spans="1:9" ht="15.75" x14ac:dyDescent="0.25">
      <c r="A2" s="246" t="s">
        <v>288</v>
      </c>
      <c r="B2" s="245"/>
      <c r="C2" s="245"/>
      <c r="D2" s="245"/>
      <c r="E2" s="245"/>
      <c r="F2" s="245"/>
      <c r="G2" s="246" t="s">
        <v>186</v>
      </c>
      <c r="H2" s="246" t="s">
        <v>185</v>
      </c>
      <c r="I2" s="245"/>
    </row>
    <row r="3" spans="1:9" ht="15.75" x14ac:dyDescent="0.25">
      <c r="A3" s="246" t="s">
        <v>189</v>
      </c>
      <c r="B3" s="245"/>
      <c r="C3" s="245"/>
      <c r="D3" s="245"/>
      <c r="E3" s="245"/>
      <c r="F3" s="245"/>
      <c r="G3" s="245"/>
      <c r="H3" s="245"/>
      <c r="I3" s="245"/>
    </row>
    <row r="4" spans="1:9" ht="15.75" x14ac:dyDescent="0.25">
      <c r="A4" s="247" t="str">
        <f>'Module 1 - reference data'!C16</f>
        <v>Car sales</v>
      </c>
      <c r="B4" s="245"/>
      <c r="C4" s="245"/>
      <c r="D4" s="245"/>
      <c r="E4" s="245"/>
      <c r="F4" s="245"/>
      <c r="G4" s="245" t="s">
        <v>204</v>
      </c>
      <c r="H4" s="245">
        <v>9.9999999999999995E-7</v>
      </c>
      <c r="I4" s="245"/>
    </row>
    <row r="5" spans="1:9" ht="15.75" x14ac:dyDescent="0.25">
      <c r="A5" s="247" t="str">
        <f>'Module 1 - reference data'!C17</f>
        <v>Maintenance</v>
      </c>
      <c r="B5" s="245"/>
      <c r="C5" s="245"/>
      <c r="D5" s="245"/>
      <c r="E5" s="245"/>
      <c r="F5" s="245"/>
      <c r="G5" s="245" t="s">
        <v>1</v>
      </c>
      <c r="H5" s="245">
        <v>1E-3</v>
      </c>
      <c r="I5" s="245"/>
    </row>
    <row r="6" spans="1:9" ht="15.75" x14ac:dyDescent="0.25">
      <c r="A6" s="247" t="str">
        <f>'Module 1 - reference data'!C18</f>
        <v>Office work</v>
      </c>
      <c r="B6" s="245"/>
      <c r="C6" s="245"/>
      <c r="D6" s="245"/>
      <c r="E6" s="245"/>
      <c r="F6" s="245"/>
      <c r="G6" s="245" t="s">
        <v>24</v>
      </c>
      <c r="H6" s="245">
        <v>1</v>
      </c>
      <c r="I6" s="245"/>
    </row>
    <row r="7" spans="1:9" ht="15.75" x14ac:dyDescent="0.25">
      <c r="A7" s="247" t="str">
        <f>'Module 1 - reference data'!C19</f>
        <v>Washing of cars</v>
      </c>
      <c r="B7" s="245"/>
      <c r="C7" s="245"/>
      <c r="D7" s="245"/>
      <c r="E7" s="245"/>
      <c r="F7" s="245"/>
      <c r="G7" s="245"/>
      <c r="H7" s="245"/>
      <c r="I7" s="245"/>
    </row>
    <row r="8" spans="1:9" ht="15.75" x14ac:dyDescent="0.25">
      <c r="A8" s="247">
        <f>'Module 1 - reference data'!C20</f>
        <v>0</v>
      </c>
      <c r="B8" s="245"/>
      <c r="C8" s="245"/>
      <c r="D8" s="245"/>
      <c r="E8" s="245"/>
      <c r="F8" s="245"/>
      <c r="G8" s="245"/>
      <c r="H8" s="245"/>
      <c r="I8" s="245"/>
    </row>
    <row r="9" spans="1:9" ht="15.75" x14ac:dyDescent="0.25">
      <c r="A9" s="247">
        <f>'Module 1 - reference data'!C21</f>
        <v>0</v>
      </c>
      <c r="B9" s="245"/>
      <c r="C9" s="245"/>
      <c r="D9" s="245"/>
      <c r="E9" s="245"/>
      <c r="F9" s="245"/>
      <c r="G9" s="245"/>
      <c r="H9" s="245"/>
      <c r="I9" s="245"/>
    </row>
    <row r="10" spans="1:9" ht="15.75" x14ac:dyDescent="0.25">
      <c r="A10" s="247">
        <f>'Module 1 - reference data'!C22</f>
        <v>0</v>
      </c>
      <c r="B10" s="245"/>
      <c r="C10" s="245"/>
      <c r="D10" s="245"/>
      <c r="E10" s="245"/>
      <c r="F10" s="245"/>
      <c r="G10" s="245"/>
      <c r="H10" s="245"/>
      <c r="I10" s="245"/>
    </row>
    <row r="11" spans="1:9" ht="15.75" x14ac:dyDescent="0.25">
      <c r="A11" s="247">
        <f>'Module 1 - reference data'!C23</f>
        <v>0</v>
      </c>
      <c r="B11" s="245"/>
      <c r="C11" s="245"/>
      <c r="D11" s="245"/>
      <c r="E11" s="245"/>
      <c r="F11" s="245"/>
      <c r="G11" s="245"/>
      <c r="H11" s="245"/>
      <c r="I11" s="245"/>
    </row>
    <row r="12" spans="1:9" ht="15.75" x14ac:dyDescent="0.25">
      <c r="A12" s="245"/>
      <c r="B12" s="245"/>
      <c r="C12" s="245"/>
      <c r="D12" s="245"/>
      <c r="E12" s="245"/>
      <c r="F12" s="245"/>
      <c r="G12" s="245"/>
      <c r="H12" s="245"/>
      <c r="I12" s="245"/>
    </row>
    <row r="13" spans="1:9" ht="15.75" x14ac:dyDescent="0.25">
      <c r="A13" s="245"/>
      <c r="B13" s="245"/>
      <c r="C13" s="245"/>
      <c r="D13" s="245"/>
      <c r="E13" s="245"/>
      <c r="F13" s="245"/>
      <c r="G13" s="245"/>
      <c r="H13" s="245"/>
      <c r="I13" s="24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8"/>
  <sheetViews>
    <sheetView showZeros="0" topLeftCell="B34" zoomScale="80" zoomScaleNormal="80" zoomScalePageLayoutView="70" workbookViewId="0">
      <selection activeCell="M77" sqref="M77"/>
    </sheetView>
  </sheetViews>
  <sheetFormatPr defaultColWidth="11.42578125" defaultRowHeight="15" x14ac:dyDescent="0.2"/>
  <cols>
    <col min="1" max="1" width="5.5703125" style="65" customWidth="1"/>
    <col min="2" max="2" width="30.85546875" style="65" customWidth="1"/>
    <col min="3" max="3" width="11.85546875" style="65" customWidth="1"/>
    <col min="4" max="4" width="10.85546875" style="65" customWidth="1"/>
    <col min="5" max="6" width="11.42578125" style="65"/>
    <col min="7" max="7" width="12.85546875" style="65" customWidth="1"/>
    <col min="8" max="8" width="11.42578125" style="65"/>
    <col min="9" max="9" width="13.140625" style="65" customWidth="1"/>
    <col min="10" max="12" width="11.42578125" style="65"/>
    <col min="13" max="13" width="30.5703125" style="65" customWidth="1"/>
    <col min="14" max="16384" width="11.42578125" style="65"/>
  </cols>
  <sheetData>
    <row r="1" spans="2:13" ht="15.75" thickBot="1" x14ac:dyDescent="0.25"/>
    <row r="2" spans="2:13" ht="46.5" customHeight="1" thickBot="1" x14ac:dyDescent="0.35">
      <c r="B2" s="629" t="s">
        <v>233</v>
      </c>
      <c r="C2" s="630"/>
      <c r="D2" s="630"/>
      <c r="E2" s="630"/>
      <c r="F2" s="630"/>
      <c r="G2" s="630"/>
      <c r="H2" s="630"/>
      <c r="I2" s="631"/>
      <c r="J2" s="627" t="s">
        <v>270</v>
      </c>
      <c r="K2" s="628"/>
    </row>
    <row r="3" spans="2:13" ht="46.5" customHeight="1" x14ac:dyDescent="0.2">
      <c r="B3" s="66"/>
      <c r="C3" s="67"/>
      <c r="D3" s="67"/>
      <c r="E3" s="67"/>
      <c r="F3" s="67"/>
      <c r="G3" s="67"/>
      <c r="H3" s="67"/>
      <c r="I3" s="67"/>
      <c r="J3" s="68"/>
      <c r="K3" s="67"/>
    </row>
    <row r="4" spans="2:13" ht="13.5" customHeight="1" thickBot="1" x14ac:dyDescent="0.25"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2:13" ht="15.75" x14ac:dyDescent="0.2">
      <c r="B5" s="636" t="s">
        <v>245</v>
      </c>
      <c r="C5" s="637"/>
      <c r="D5" s="637"/>
      <c r="E5" s="638" t="str">
        <f>'Module 1 - reference data'!C5:C5</f>
        <v>Super Cars</v>
      </c>
      <c r="F5" s="639"/>
      <c r="G5" s="639"/>
      <c r="H5" s="639"/>
      <c r="I5" s="639"/>
      <c r="J5" s="639"/>
      <c r="K5" s="639"/>
      <c r="L5" s="640"/>
      <c r="M5" s="70"/>
    </row>
    <row r="6" spans="2:13" ht="15.75" x14ac:dyDescent="0.2">
      <c r="B6" s="655" t="s">
        <v>15</v>
      </c>
      <c r="C6" s="656"/>
      <c r="D6" s="657"/>
      <c r="E6" s="652" t="str">
        <f>'Module 1 - reference data'!C6:C6</f>
        <v>Kurfürstendamm, Berlin</v>
      </c>
      <c r="F6" s="653"/>
      <c r="G6" s="653"/>
      <c r="H6" s="653"/>
      <c r="I6" s="653"/>
      <c r="J6" s="653"/>
      <c r="K6" s="653"/>
      <c r="L6" s="654"/>
      <c r="M6" s="70"/>
    </row>
    <row r="7" spans="2:13" ht="15.75" x14ac:dyDescent="0.2">
      <c r="B7" s="655" t="s">
        <v>26</v>
      </c>
      <c r="C7" s="656"/>
      <c r="D7" s="657"/>
      <c r="E7" s="685" t="str">
        <f>'Module 1 - reference data'!C7:C7</f>
        <v>DE</v>
      </c>
      <c r="F7" s="686"/>
      <c r="G7" s="686"/>
      <c r="H7" s="686"/>
      <c r="I7" s="686"/>
      <c r="J7" s="686"/>
      <c r="K7" s="686"/>
      <c r="L7" s="687"/>
      <c r="M7" s="70"/>
    </row>
    <row r="8" spans="2:13" ht="16.5" thickBot="1" x14ac:dyDescent="0.25">
      <c r="B8" s="641" t="s">
        <v>244</v>
      </c>
      <c r="C8" s="642"/>
      <c r="D8" s="642"/>
      <c r="E8" s="643" t="str">
        <f>'Module 1 - reference data'!C8:C8</f>
        <v>Franz Meier</v>
      </c>
      <c r="F8" s="644"/>
      <c r="G8" s="644"/>
      <c r="H8" s="644"/>
      <c r="I8" s="644"/>
      <c r="J8" s="644"/>
      <c r="K8" s="644"/>
      <c r="L8" s="645"/>
      <c r="M8" s="70"/>
    </row>
    <row r="9" spans="2:13" ht="15.75" thickBot="1" x14ac:dyDescent="0.25"/>
    <row r="10" spans="2:13" ht="15.75" x14ac:dyDescent="0.2">
      <c r="B10" s="646" t="s">
        <v>14</v>
      </c>
      <c r="C10" s="647"/>
      <c r="D10" s="648"/>
      <c r="E10" s="649" t="s">
        <v>41</v>
      </c>
      <c r="F10" s="650"/>
      <c r="G10" s="650"/>
      <c r="H10" s="651"/>
      <c r="I10" s="649" t="s">
        <v>16</v>
      </c>
      <c r="J10" s="650"/>
      <c r="K10" s="650"/>
      <c r="L10" s="651"/>
      <c r="M10" s="71"/>
    </row>
    <row r="11" spans="2:13" ht="16.5" thickBot="1" x14ac:dyDescent="0.25">
      <c r="B11" s="111" t="s">
        <v>13</v>
      </c>
      <c r="C11" s="658" t="s">
        <v>12</v>
      </c>
      <c r="D11" s="659"/>
      <c r="E11" s="92">
        <f>'Module 1 - reference data'!I11</f>
        <v>2016</v>
      </c>
      <c r="F11" s="93">
        <f>E11+1</f>
        <v>2017</v>
      </c>
      <c r="G11" s="93">
        <f>F11+1</f>
        <v>2018</v>
      </c>
      <c r="H11" s="94">
        <f>G11+1</f>
        <v>2019</v>
      </c>
      <c r="I11" s="92">
        <f>'Module 1 - reference data'!I11</f>
        <v>2016</v>
      </c>
      <c r="J11" s="93">
        <f>I11+1</f>
        <v>2017</v>
      </c>
      <c r="K11" s="93">
        <f>J11+1</f>
        <v>2018</v>
      </c>
      <c r="L11" s="94">
        <f>K11+1</f>
        <v>2019</v>
      </c>
      <c r="M11" s="71"/>
    </row>
    <row r="12" spans="2:13" s="83" customFormat="1" ht="16.5" thickBot="1" x14ac:dyDescent="0.25">
      <c r="B12" s="85"/>
      <c r="C12" s="68"/>
      <c r="D12" s="68"/>
      <c r="E12" s="86"/>
      <c r="F12" s="86"/>
      <c r="G12" s="86"/>
      <c r="H12" s="86"/>
      <c r="I12" s="86"/>
      <c r="J12" s="86"/>
      <c r="K12" s="86"/>
      <c r="L12" s="86"/>
      <c r="M12" s="71"/>
    </row>
    <row r="13" spans="2:13" ht="26.25" customHeight="1" thickBot="1" x14ac:dyDescent="0.25">
      <c r="B13" s="677" t="s">
        <v>249</v>
      </c>
      <c r="C13" s="678"/>
      <c r="D13" s="678"/>
      <c r="E13" s="678"/>
      <c r="F13" s="678"/>
      <c r="G13" s="678"/>
      <c r="H13" s="678"/>
      <c r="I13" s="678"/>
      <c r="J13" s="678"/>
      <c r="K13" s="678"/>
      <c r="L13" s="679"/>
      <c r="M13" s="71"/>
    </row>
    <row r="14" spans="2:13" s="83" customFormat="1" ht="16.5" thickBot="1" x14ac:dyDescent="0.25">
      <c r="B14" s="634"/>
      <c r="C14" s="635"/>
      <c r="D14" s="635"/>
      <c r="E14" s="635"/>
      <c r="F14" s="635"/>
      <c r="G14" s="635"/>
      <c r="H14" s="635"/>
      <c r="I14" s="635"/>
      <c r="J14" s="635"/>
      <c r="K14" s="635"/>
      <c r="L14" s="635"/>
      <c r="M14" s="71"/>
    </row>
    <row r="15" spans="2:13" ht="15.75" x14ac:dyDescent="0.2">
      <c r="B15" s="693" t="s">
        <v>254</v>
      </c>
      <c r="C15" s="694"/>
      <c r="D15" s="695"/>
      <c r="E15" s="95">
        <f t="shared" ref="E15:L15" si="0">E11</f>
        <v>2016</v>
      </c>
      <c r="F15" s="96">
        <f t="shared" si="0"/>
        <v>2017</v>
      </c>
      <c r="G15" s="96">
        <f t="shared" si="0"/>
        <v>2018</v>
      </c>
      <c r="H15" s="97">
        <f t="shared" si="0"/>
        <v>2019</v>
      </c>
      <c r="I15" s="95">
        <f t="shared" si="0"/>
        <v>2016</v>
      </c>
      <c r="J15" s="96">
        <f t="shared" si="0"/>
        <v>2017</v>
      </c>
      <c r="K15" s="96">
        <f t="shared" si="0"/>
        <v>2018</v>
      </c>
      <c r="L15" s="97">
        <f t="shared" si="0"/>
        <v>2019</v>
      </c>
      <c r="M15" s="71"/>
    </row>
    <row r="16" spans="2:13" x14ac:dyDescent="0.2">
      <c r="B16" s="103" t="s">
        <v>219</v>
      </c>
      <c r="C16" s="691" t="s">
        <v>1</v>
      </c>
      <c r="D16" s="692"/>
      <c r="E16" s="98"/>
      <c r="F16" s="72"/>
      <c r="G16" s="72"/>
      <c r="H16" s="99"/>
      <c r="I16" s="98"/>
      <c r="J16" s="72"/>
      <c r="K16" s="72"/>
      <c r="L16" s="99"/>
      <c r="M16" s="71"/>
    </row>
    <row r="17" spans="1:13" x14ac:dyDescent="0.2">
      <c r="B17" s="104" t="s">
        <v>220</v>
      </c>
      <c r="C17" s="691" t="s">
        <v>1</v>
      </c>
      <c r="D17" s="692"/>
      <c r="E17" s="98"/>
      <c r="F17" s="72"/>
      <c r="G17" s="72"/>
      <c r="H17" s="99"/>
      <c r="I17" s="98"/>
      <c r="J17" s="72"/>
      <c r="K17" s="72"/>
      <c r="L17" s="99"/>
      <c r="M17" s="71"/>
    </row>
    <row r="18" spans="1:13" x14ac:dyDescent="0.2">
      <c r="B18" s="104" t="s">
        <v>215</v>
      </c>
      <c r="C18" s="691" t="s">
        <v>27</v>
      </c>
      <c r="D18" s="692"/>
      <c r="E18" s="98"/>
      <c r="F18" s="72"/>
      <c r="G18" s="72"/>
      <c r="H18" s="99"/>
      <c r="I18" s="98"/>
      <c r="J18" s="72"/>
      <c r="K18" s="72"/>
      <c r="L18" s="99"/>
      <c r="M18" s="71"/>
    </row>
    <row r="19" spans="1:13" x14ac:dyDescent="0.2">
      <c r="B19" s="104" t="s">
        <v>9</v>
      </c>
      <c r="C19" s="691" t="s">
        <v>0</v>
      </c>
      <c r="D19" s="692"/>
      <c r="E19" s="98"/>
      <c r="F19" s="72"/>
      <c r="G19" s="72"/>
      <c r="H19" s="99"/>
      <c r="I19" s="98"/>
      <c r="J19" s="72"/>
      <c r="K19" s="72"/>
      <c r="L19" s="99"/>
      <c r="M19" s="71"/>
    </row>
    <row r="20" spans="1:13" ht="14.45" customHeight="1" x14ac:dyDescent="0.2">
      <c r="B20" s="104" t="s">
        <v>21</v>
      </c>
      <c r="C20" s="664" t="s">
        <v>1</v>
      </c>
      <c r="D20" s="688"/>
      <c r="E20" s="98"/>
      <c r="F20" s="72"/>
      <c r="G20" s="72"/>
      <c r="H20" s="99"/>
      <c r="I20" s="98"/>
      <c r="J20" s="72"/>
      <c r="K20" s="72"/>
      <c r="L20" s="99"/>
      <c r="M20" s="71"/>
    </row>
    <row r="21" spans="1:13" x14ac:dyDescent="0.2">
      <c r="B21" s="104" t="s">
        <v>11</v>
      </c>
      <c r="C21" s="664" t="s">
        <v>1</v>
      </c>
      <c r="D21" s="688"/>
      <c r="E21" s="98"/>
      <c r="F21" s="72"/>
      <c r="G21" s="72"/>
      <c r="H21" s="99"/>
      <c r="I21" s="98"/>
      <c r="J21" s="72"/>
      <c r="K21" s="72"/>
      <c r="L21" s="99"/>
    </row>
    <row r="22" spans="1:13" ht="15.75" thickBot="1" x14ac:dyDescent="0.25">
      <c r="B22" s="105" t="s">
        <v>10</v>
      </c>
      <c r="C22" s="658" t="s">
        <v>1</v>
      </c>
      <c r="D22" s="659"/>
      <c r="E22" s="100"/>
      <c r="F22" s="101"/>
      <c r="G22" s="101"/>
      <c r="H22" s="102"/>
      <c r="I22" s="100"/>
      <c r="J22" s="101"/>
      <c r="K22" s="101"/>
      <c r="L22" s="102"/>
    </row>
    <row r="23" spans="1:13" ht="16.5" thickBot="1" x14ac:dyDescent="0.25">
      <c r="B23" s="634"/>
      <c r="C23" s="635"/>
      <c r="D23" s="635"/>
      <c r="E23" s="635"/>
      <c r="F23" s="635"/>
      <c r="G23" s="635"/>
      <c r="H23" s="635"/>
      <c r="I23" s="635"/>
      <c r="J23" s="635"/>
      <c r="K23" s="635"/>
      <c r="L23" s="635"/>
    </row>
    <row r="24" spans="1:13" ht="34.5" customHeight="1" x14ac:dyDescent="0.25">
      <c r="B24" s="693" t="s">
        <v>38</v>
      </c>
      <c r="C24" s="696"/>
      <c r="D24" s="697"/>
      <c r="E24" s="95">
        <f t="shared" ref="E24:L24" si="1">E11</f>
        <v>2016</v>
      </c>
      <c r="F24" s="96">
        <f t="shared" si="1"/>
        <v>2017</v>
      </c>
      <c r="G24" s="96">
        <f t="shared" si="1"/>
        <v>2018</v>
      </c>
      <c r="H24" s="97">
        <f t="shared" si="1"/>
        <v>2019</v>
      </c>
      <c r="I24" s="95">
        <f t="shared" si="1"/>
        <v>2016</v>
      </c>
      <c r="J24" s="96">
        <f t="shared" si="1"/>
        <v>2017</v>
      </c>
      <c r="K24" s="96">
        <f t="shared" si="1"/>
        <v>2018</v>
      </c>
      <c r="L24" s="97">
        <f t="shared" si="1"/>
        <v>2019</v>
      </c>
      <c r="M24" s="71"/>
    </row>
    <row r="25" spans="1:13" ht="18" customHeight="1" x14ac:dyDescent="0.2">
      <c r="B25" s="104" t="s">
        <v>31</v>
      </c>
      <c r="C25" s="689" t="s">
        <v>272</v>
      </c>
      <c r="D25" s="690"/>
      <c r="E25" s="106"/>
      <c r="F25" s="73"/>
      <c r="G25" s="73"/>
      <c r="H25" s="107"/>
      <c r="I25" s="106"/>
      <c r="J25" s="73"/>
      <c r="K25" s="73"/>
      <c r="L25" s="107"/>
      <c r="M25" s="71"/>
    </row>
    <row r="26" spans="1:13" ht="21.75" customHeight="1" thickBot="1" x14ac:dyDescent="0.25">
      <c r="B26" s="105" t="s">
        <v>33</v>
      </c>
      <c r="C26" s="632" t="s">
        <v>272</v>
      </c>
      <c r="D26" s="633"/>
      <c r="E26" s="100"/>
      <c r="F26" s="101"/>
      <c r="G26" s="101"/>
      <c r="H26" s="102"/>
      <c r="I26" s="100"/>
      <c r="J26" s="101"/>
      <c r="K26" s="101"/>
      <c r="L26" s="102"/>
      <c r="M26" s="71"/>
    </row>
    <row r="27" spans="1:13" ht="16.5" thickBot="1" x14ac:dyDescent="0.25">
      <c r="A27" s="83"/>
      <c r="B27" s="634"/>
      <c r="C27" s="635"/>
      <c r="D27" s="635"/>
      <c r="E27" s="635"/>
      <c r="F27" s="635"/>
      <c r="G27" s="635"/>
      <c r="H27" s="635"/>
      <c r="I27" s="635"/>
      <c r="J27" s="635"/>
      <c r="K27" s="635"/>
      <c r="L27" s="635"/>
      <c r="M27" s="71"/>
    </row>
    <row r="28" spans="1:13" ht="36" customHeight="1" x14ac:dyDescent="0.2">
      <c r="B28" s="693" t="s">
        <v>39</v>
      </c>
      <c r="C28" s="694"/>
      <c r="D28" s="695"/>
      <c r="E28" s="95">
        <f>E11</f>
        <v>2016</v>
      </c>
      <c r="F28" s="96">
        <f t="shared" ref="F28:L28" si="2">F15</f>
        <v>2017</v>
      </c>
      <c r="G28" s="96">
        <f t="shared" si="2"/>
        <v>2018</v>
      </c>
      <c r="H28" s="97">
        <f t="shared" si="2"/>
        <v>2019</v>
      </c>
      <c r="I28" s="95">
        <f t="shared" si="2"/>
        <v>2016</v>
      </c>
      <c r="J28" s="96">
        <f t="shared" si="2"/>
        <v>2017</v>
      </c>
      <c r="K28" s="96">
        <f t="shared" si="2"/>
        <v>2018</v>
      </c>
      <c r="L28" s="97">
        <f t="shared" si="2"/>
        <v>2019</v>
      </c>
      <c r="M28" s="71"/>
    </row>
    <row r="29" spans="1:13" ht="21.75" customHeight="1" x14ac:dyDescent="0.2">
      <c r="B29" s="104" t="s">
        <v>17</v>
      </c>
      <c r="C29" s="689" t="s">
        <v>272</v>
      </c>
      <c r="D29" s="690"/>
      <c r="E29" s="106"/>
      <c r="F29" s="73"/>
      <c r="G29" s="73"/>
      <c r="H29" s="107"/>
      <c r="I29" s="106"/>
      <c r="J29" s="73"/>
      <c r="K29" s="73"/>
      <c r="L29" s="107"/>
      <c r="M29" s="71"/>
    </row>
    <row r="30" spans="1:13" ht="30" customHeight="1" x14ac:dyDescent="0.2">
      <c r="B30" s="104" t="s">
        <v>4</v>
      </c>
      <c r="C30" s="689" t="s">
        <v>272</v>
      </c>
      <c r="D30" s="690"/>
      <c r="E30" s="106"/>
      <c r="F30" s="73"/>
      <c r="G30" s="73"/>
      <c r="H30" s="107"/>
      <c r="I30" s="106"/>
      <c r="J30" s="73"/>
      <c r="K30" s="73"/>
      <c r="L30" s="107"/>
      <c r="M30" s="74"/>
    </row>
    <row r="31" spans="1:13" ht="30" x14ac:dyDescent="0.2">
      <c r="B31" s="104" t="s">
        <v>28</v>
      </c>
      <c r="C31" s="664" t="s">
        <v>27</v>
      </c>
      <c r="D31" s="688"/>
      <c r="E31" s="106"/>
      <c r="F31" s="73"/>
      <c r="G31" s="73"/>
      <c r="H31" s="107"/>
      <c r="I31" s="106"/>
      <c r="J31" s="73"/>
      <c r="K31" s="73"/>
      <c r="L31" s="107"/>
      <c r="M31" s="74"/>
    </row>
    <row r="32" spans="1:13" x14ac:dyDescent="0.2">
      <c r="B32" s="104" t="s">
        <v>29</v>
      </c>
      <c r="C32" s="664" t="s">
        <v>27</v>
      </c>
      <c r="D32" s="688"/>
      <c r="E32" s="106"/>
      <c r="F32" s="73"/>
      <c r="G32" s="73"/>
      <c r="H32" s="107"/>
      <c r="I32" s="106"/>
      <c r="J32" s="73"/>
      <c r="K32" s="73"/>
      <c r="L32" s="107"/>
      <c r="M32" s="74"/>
    </row>
    <row r="33" spans="2:13" ht="15.75" thickBot="1" x14ac:dyDescent="0.25">
      <c r="B33" s="105" t="s">
        <v>6</v>
      </c>
      <c r="C33" s="658" t="s">
        <v>27</v>
      </c>
      <c r="D33" s="659"/>
      <c r="E33" s="100"/>
      <c r="F33" s="101"/>
      <c r="G33" s="101"/>
      <c r="H33" s="102"/>
      <c r="I33" s="100"/>
      <c r="J33" s="101"/>
      <c r="K33" s="101"/>
      <c r="L33" s="102"/>
      <c r="M33" s="74"/>
    </row>
    <row r="34" spans="2:13" s="83" customFormat="1" ht="16.5" thickBot="1" x14ac:dyDescent="0.25">
      <c r="B34" s="634"/>
      <c r="C34" s="635"/>
      <c r="D34" s="635"/>
      <c r="E34" s="635"/>
      <c r="F34" s="635"/>
      <c r="G34" s="635"/>
      <c r="H34" s="635"/>
      <c r="I34" s="635"/>
      <c r="J34" s="635"/>
      <c r="K34" s="635"/>
      <c r="L34" s="635"/>
      <c r="M34" s="71"/>
    </row>
    <row r="35" spans="2:13" ht="16.5" thickBot="1" x14ac:dyDescent="0.25">
      <c r="B35" s="674" t="s">
        <v>380</v>
      </c>
      <c r="C35" s="675"/>
      <c r="D35" s="676"/>
      <c r="E35" s="110">
        <f>SUM('Module 2a'!E18:E24)+'Module 2a'!E26+'Module 2a'!E27+SUM('Module 2a'!E29:E33)</f>
        <v>0</v>
      </c>
      <c r="F35" s="108">
        <f>SUM('Module 2a'!F18:F24)+'Module 2a'!F26+'Module 2a'!F27+SUM('Module 2a'!F29:F33)</f>
        <v>0</v>
      </c>
      <c r="G35" s="108">
        <f>SUM('Module 2a'!G18:G24)+'Module 2a'!G26+'Module 2a'!G27+SUM('Module 2a'!G29:G33)</f>
        <v>0</v>
      </c>
      <c r="H35" s="109">
        <f>SUM('Module 2a'!H18:H24)+'Module 2a'!H26+'Module 2a'!H27+SUM('Module 2a'!H29:H33)</f>
        <v>0</v>
      </c>
      <c r="I35" s="69"/>
      <c r="J35" s="69"/>
      <c r="K35" s="69"/>
      <c r="L35" s="69"/>
      <c r="M35" s="74"/>
    </row>
    <row r="36" spans="2:13" s="83" customFormat="1" ht="15.75" x14ac:dyDescent="0.2">
      <c r="B36" s="434"/>
      <c r="C36" s="435"/>
      <c r="D36" s="435"/>
      <c r="E36" s="435"/>
      <c r="F36" s="435"/>
      <c r="G36" s="435"/>
      <c r="H36" s="435"/>
      <c r="I36" s="435"/>
      <c r="J36" s="435"/>
      <c r="K36" s="435"/>
      <c r="L36" s="435"/>
      <c r="M36" s="71"/>
    </row>
    <row r="37" spans="2:13" s="83" customFormat="1" ht="16.5" thickBot="1" x14ac:dyDescent="0.25">
      <c r="B37" s="70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71"/>
    </row>
    <row r="38" spans="2:13" s="83" customFormat="1" ht="30.75" customHeight="1" thickBot="1" x14ac:dyDescent="0.25">
      <c r="B38" s="677" t="s">
        <v>250</v>
      </c>
      <c r="C38" s="678"/>
      <c r="D38" s="678"/>
      <c r="E38" s="678"/>
      <c r="F38" s="678"/>
      <c r="G38" s="678"/>
      <c r="H38" s="678"/>
      <c r="I38" s="678"/>
      <c r="J38" s="678"/>
      <c r="K38" s="678"/>
      <c r="L38" s="679"/>
      <c r="M38" s="71"/>
    </row>
    <row r="39" spans="2:13" s="83" customFormat="1" ht="16.5" thickBot="1" x14ac:dyDescent="0.25">
      <c r="B39" s="70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71"/>
    </row>
    <row r="40" spans="2:13" ht="16.5" thickBot="1" x14ac:dyDescent="0.25">
      <c r="E40" s="142">
        <f>E11</f>
        <v>2016</v>
      </c>
      <c r="F40" s="143">
        <f t="shared" ref="F40:L40" si="3">F11</f>
        <v>2017</v>
      </c>
      <c r="G40" s="143">
        <f t="shared" si="3"/>
        <v>2018</v>
      </c>
      <c r="H40" s="144">
        <f t="shared" si="3"/>
        <v>2019</v>
      </c>
      <c r="I40" s="142">
        <f t="shared" si="3"/>
        <v>2016</v>
      </c>
      <c r="J40" s="143">
        <f t="shared" si="3"/>
        <v>2017</v>
      </c>
      <c r="K40" s="143">
        <f t="shared" si="3"/>
        <v>2018</v>
      </c>
      <c r="L40" s="144">
        <f t="shared" si="3"/>
        <v>2019</v>
      </c>
      <c r="M40" s="74"/>
    </row>
    <row r="41" spans="2:13" ht="15" customHeight="1" x14ac:dyDescent="0.2">
      <c r="B41" s="141" t="s">
        <v>30</v>
      </c>
      <c r="C41" s="671" t="s">
        <v>0</v>
      </c>
      <c r="D41" s="672"/>
      <c r="E41" s="106"/>
      <c r="F41" s="73"/>
      <c r="G41" s="73"/>
      <c r="H41" s="107"/>
      <c r="I41" s="106"/>
      <c r="J41" s="73"/>
      <c r="K41" s="73"/>
      <c r="L41" s="107"/>
      <c r="M41" s="74"/>
    </row>
    <row r="42" spans="2:13" ht="34.5" customHeight="1" x14ac:dyDescent="0.2">
      <c r="B42" s="104" t="s">
        <v>5</v>
      </c>
      <c r="C42" s="664" t="s">
        <v>0</v>
      </c>
      <c r="D42" s="665"/>
      <c r="E42" s="106"/>
      <c r="F42" s="73"/>
      <c r="G42" s="73"/>
      <c r="H42" s="107"/>
      <c r="I42" s="106"/>
      <c r="J42" s="73"/>
      <c r="K42" s="73"/>
      <c r="L42" s="107"/>
      <c r="M42" s="74"/>
    </row>
    <row r="43" spans="2:13" ht="15.75" thickBot="1" x14ac:dyDescent="0.25">
      <c r="B43" s="105" t="s">
        <v>8</v>
      </c>
      <c r="C43" s="658" t="s">
        <v>0</v>
      </c>
      <c r="D43" s="673"/>
      <c r="E43" s="100"/>
      <c r="F43" s="101"/>
      <c r="G43" s="101"/>
      <c r="H43" s="102"/>
      <c r="I43" s="100"/>
      <c r="J43" s="101"/>
      <c r="K43" s="101"/>
      <c r="L43" s="102"/>
      <c r="M43" s="74"/>
    </row>
    <row r="44" spans="2:13" s="83" customFormat="1" ht="15.75" thickBot="1" x14ac:dyDescent="0.25">
      <c r="B44" s="88"/>
      <c r="C44" s="89"/>
      <c r="D44" s="89"/>
      <c r="E44" s="75"/>
      <c r="F44" s="75"/>
      <c r="G44" s="75"/>
      <c r="H44" s="75"/>
      <c r="I44" s="75"/>
      <c r="J44" s="75"/>
      <c r="K44" s="75"/>
      <c r="L44" s="75"/>
      <c r="M44" s="71"/>
    </row>
    <row r="45" spans="2:13" ht="16.5" thickBot="1" x14ac:dyDescent="0.25">
      <c r="B45" s="680" t="s">
        <v>381</v>
      </c>
      <c r="C45" s="681"/>
      <c r="D45" s="681"/>
      <c r="E45" s="121">
        <f>SUM(E41:E43)</f>
        <v>0</v>
      </c>
      <c r="F45" s="108">
        <f t="shared" ref="F45:H45" si="4">SUM(F41:F43)</f>
        <v>0</v>
      </c>
      <c r="G45" s="108">
        <f t="shared" si="4"/>
        <v>0</v>
      </c>
      <c r="H45" s="109">
        <f t="shared" si="4"/>
        <v>0</v>
      </c>
      <c r="I45" s="75"/>
      <c r="J45" s="75"/>
      <c r="K45" s="75"/>
      <c r="L45" s="75"/>
      <c r="M45" s="74"/>
    </row>
    <row r="46" spans="2:13" s="83" customFormat="1" ht="16.5" thickBot="1" x14ac:dyDescent="0.25">
      <c r="B46" s="70"/>
      <c r="C46" s="89"/>
      <c r="D46" s="89"/>
      <c r="E46" s="75"/>
      <c r="F46" s="75"/>
      <c r="G46" s="75"/>
      <c r="H46" s="75"/>
      <c r="I46" s="75"/>
      <c r="J46" s="75"/>
      <c r="K46" s="75"/>
      <c r="L46" s="75"/>
      <c r="M46" s="71"/>
    </row>
    <row r="47" spans="2:13" ht="15.75" x14ac:dyDescent="0.2">
      <c r="B47" s="682" t="s">
        <v>265</v>
      </c>
      <c r="C47" s="683"/>
      <c r="D47" s="684"/>
      <c r="E47" s="122">
        <f>E35+E45</f>
        <v>0</v>
      </c>
      <c r="F47" s="123">
        <f>F35+F45</f>
        <v>0</v>
      </c>
      <c r="G47" s="123">
        <f>G35+G45</f>
        <v>0</v>
      </c>
      <c r="H47" s="128">
        <f>H35+H45</f>
        <v>0</v>
      </c>
      <c r="I47" s="701"/>
      <c r="J47" s="702"/>
      <c r="K47" s="702"/>
      <c r="L47" s="703"/>
      <c r="M47" s="74"/>
    </row>
    <row r="48" spans="2:13" s="83" customFormat="1" ht="16.5" thickBot="1" x14ac:dyDescent="0.25">
      <c r="B48" s="704" t="s">
        <v>40</v>
      </c>
      <c r="C48" s="705"/>
      <c r="D48" s="706"/>
      <c r="E48" s="698"/>
      <c r="F48" s="699"/>
      <c r="G48" s="699"/>
      <c r="H48" s="700"/>
      <c r="I48" s="513">
        <f>SUM(I16:I22)+SUM(I25:I26)+SUM(I29:I33)+SUM(I41:I43)</f>
        <v>0</v>
      </c>
      <c r="J48" s="127">
        <f t="shared" ref="J48:L48" si="5">SUM(J16:J22)+SUM(J25:J26)+SUM(J29:J33)+SUM(J41:J43)</f>
        <v>0</v>
      </c>
      <c r="K48" s="127">
        <f t="shared" si="5"/>
        <v>0</v>
      </c>
      <c r="L48" s="514">
        <f t="shared" si="5"/>
        <v>0</v>
      </c>
      <c r="M48" s="71"/>
    </row>
    <row r="49" spans="2:18" s="83" customFormat="1" ht="15.75" x14ac:dyDescent="0.2">
      <c r="B49" s="634"/>
      <c r="C49" s="635"/>
      <c r="D49" s="635"/>
      <c r="E49" s="635"/>
      <c r="F49" s="635"/>
      <c r="G49" s="635"/>
      <c r="H49" s="635"/>
      <c r="I49" s="635"/>
      <c r="J49" s="635"/>
      <c r="K49" s="635"/>
      <c r="L49" s="635"/>
      <c r="M49" s="71"/>
    </row>
    <row r="50" spans="2:18" ht="25.5" customHeight="1" x14ac:dyDescent="0.2">
      <c r="B50" s="711" t="s">
        <v>18</v>
      </c>
      <c r="C50" s="712"/>
      <c r="D50" s="712"/>
      <c r="E50" s="712"/>
      <c r="F50" s="712"/>
      <c r="G50" s="712"/>
      <c r="H50" s="712"/>
      <c r="I50" s="712"/>
      <c r="J50" s="712"/>
      <c r="K50" s="712"/>
      <c r="L50" s="713"/>
      <c r="M50" s="74"/>
    </row>
    <row r="51" spans="2:18" s="83" customFormat="1" ht="11.25" customHeight="1" x14ac:dyDescent="0.2">
      <c r="B51" s="85"/>
      <c r="C51" s="130"/>
      <c r="D51" s="130"/>
      <c r="E51" s="76"/>
      <c r="F51" s="76"/>
      <c r="G51" s="76"/>
      <c r="H51" s="76"/>
      <c r="I51" s="76"/>
      <c r="J51" s="76"/>
      <c r="K51" s="76"/>
      <c r="L51" s="76"/>
      <c r="M51" s="71"/>
    </row>
    <row r="52" spans="2:18" ht="18.75" thickBot="1" x14ac:dyDescent="0.25">
      <c r="B52" s="78"/>
      <c r="C52" s="78"/>
      <c r="D52" s="78"/>
      <c r="E52" s="78"/>
      <c r="F52" s="78"/>
      <c r="G52" s="78"/>
      <c r="H52" s="78"/>
      <c r="I52" s="668"/>
      <c r="J52" s="668"/>
      <c r="K52" s="79"/>
      <c r="L52" s="80"/>
      <c r="M52" s="80"/>
    </row>
    <row r="53" spans="2:18" ht="30" customHeight="1" thickBot="1" x14ac:dyDescent="0.25">
      <c r="B53" s="660" t="s">
        <v>224</v>
      </c>
      <c r="C53" s="661"/>
      <c r="D53" s="661"/>
      <c r="E53" s="661"/>
      <c r="F53" s="661"/>
      <c r="G53" s="661"/>
      <c r="H53" s="714"/>
      <c r="I53" s="422"/>
      <c r="K53" s="79"/>
      <c r="L53" s="80"/>
      <c r="M53" s="660" t="s">
        <v>227</v>
      </c>
      <c r="N53" s="661"/>
      <c r="O53" s="662"/>
      <c r="P53" s="662"/>
      <c r="Q53" s="663"/>
      <c r="R53" s="422"/>
    </row>
    <row r="54" spans="2:18" ht="18.75" thickBot="1" x14ac:dyDescent="0.25">
      <c r="B54" s="146" t="s">
        <v>13</v>
      </c>
      <c r="C54" s="650" t="s">
        <v>20</v>
      </c>
      <c r="D54" s="651"/>
      <c r="E54" s="148">
        <f>E11</f>
        <v>2016</v>
      </c>
      <c r="F54" s="149">
        <f>F11</f>
        <v>2017</v>
      </c>
      <c r="G54" s="149">
        <f>G11</f>
        <v>2018</v>
      </c>
      <c r="H54" s="150">
        <f>H11</f>
        <v>2019</v>
      </c>
      <c r="I54" s="78"/>
      <c r="J54" s="78"/>
      <c r="K54" s="79"/>
      <c r="L54" s="80"/>
      <c r="M54" s="146" t="s">
        <v>13</v>
      </c>
      <c r="N54" s="153">
        <f>E11</f>
        <v>2016</v>
      </c>
      <c r="O54" s="153">
        <f>F11</f>
        <v>2017</v>
      </c>
      <c r="P54" s="153">
        <f>G11</f>
        <v>2018</v>
      </c>
      <c r="Q54" s="154">
        <f>H11</f>
        <v>2019</v>
      </c>
    </row>
    <row r="55" spans="2:18" ht="18" x14ac:dyDescent="0.2">
      <c r="B55" s="104" t="s">
        <v>9</v>
      </c>
      <c r="C55" s="707" t="s">
        <v>2</v>
      </c>
      <c r="D55" s="708"/>
      <c r="E55" s="507"/>
      <c r="F55" s="508"/>
      <c r="G55" s="508"/>
      <c r="H55" s="506"/>
      <c r="I55" s="78"/>
      <c r="J55" s="78"/>
      <c r="K55" s="79"/>
      <c r="L55" s="80"/>
      <c r="M55" s="104" t="s">
        <v>9</v>
      </c>
      <c r="N55" s="512">
        <f>'Module 2a'!E21*E55/100</f>
        <v>0</v>
      </c>
      <c r="O55" s="512">
        <f>'Module 2a'!F21*F55/100</f>
        <v>0</v>
      </c>
      <c r="P55" s="512">
        <f>'Module 2a'!G21*G55/100</f>
        <v>0</v>
      </c>
      <c r="Q55" s="561">
        <f>'Module 2a'!H21*H55/100</f>
        <v>0</v>
      </c>
    </row>
    <row r="56" spans="2:18" ht="18" x14ac:dyDescent="0.2">
      <c r="B56" s="104" t="s">
        <v>21</v>
      </c>
      <c r="C56" s="707" t="s">
        <v>2</v>
      </c>
      <c r="D56" s="708"/>
      <c r="E56" s="507"/>
      <c r="F56" s="508"/>
      <c r="G56" s="508"/>
      <c r="H56" s="506"/>
      <c r="I56" s="78"/>
      <c r="J56" s="78"/>
      <c r="K56" s="79"/>
      <c r="L56" s="80"/>
      <c r="M56" s="104" t="s">
        <v>21</v>
      </c>
      <c r="N56" s="512">
        <f>'Module 2a'!E22*E56/100</f>
        <v>0</v>
      </c>
      <c r="O56" s="512">
        <f>'Module 2a'!F22*F56/100</f>
        <v>0</v>
      </c>
      <c r="P56" s="512">
        <f>'Module 2a'!G22*G56/100</f>
        <v>0</v>
      </c>
      <c r="Q56" s="561">
        <f>'Module 2a'!H22*H56/100</f>
        <v>0</v>
      </c>
    </row>
    <row r="57" spans="2:18" ht="18" x14ac:dyDescent="0.2">
      <c r="B57" s="104" t="s">
        <v>11</v>
      </c>
      <c r="C57" s="707" t="s">
        <v>2</v>
      </c>
      <c r="D57" s="708"/>
      <c r="E57" s="507"/>
      <c r="F57" s="508"/>
      <c r="G57" s="508"/>
      <c r="H57" s="506"/>
      <c r="I57" s="78"/>
      <c r="J57" s="78"/>
      <c r="K57" s="79"/>
      <c r="L57" s="80"/>
      <c r="M57" s="104" t="s">
        <v>11</v>
      </c>
      <c r="N57" s="512">
        <f>'Module 2a'!E23*E57/100</f>
        <v>0</v>
      </c>
      <c r="O57" s="512">
        <f>'Module 2a'!F23*F57/100</f>
        <v>0</v>
      </c>
      <c r="P57" s="512">
        <f>'Module 2a'!G23*G57/100</f>
        <v>0</v>
      </c>
      <c r="Q57" s="561">
        <f>'Module 2a'!H23*H57/100</f>
        <v>0</v>
      </c>
    </row>
    <row r="58" spans="2:18" ht="17.25" customHeight="1" x14ac:dyDescent="0.2">
      <c r="B58" s="104" t="s">
        <v>30</v>
      </c>
      <c r="C58" s="707" t="s">
        <v>2</v>
      </c>
      <c r="D58" s="708"/>
      <c r="E58" s="507"/>
      <c r="F58" s="508"/>
      <c r="G58" s="508"/>
      <c r="H58" s="506"/>
      <c r="I58" s="78"/>
      <c r="J58" s="78"/>
      <c r="K58" s="79"/>
      <c r="L58" s="80"/>
      <c r="M58" s="104" t="s">
        <v>30</v>
      </c>
      <c r="N58" s="512">
        <f>'Module 2a'!E35*E58/100</f>
        <v>0</v>
      </c>
      <c r="O58" s="512">
        <f>'Module 2a'!F35*F58/100</f>
        <v>0</v>
      </c>
      <c r="P58" s="512">
        <f>'Module 2a'!G35*G58/100</f>
        <v>0</v>
      </c>
      <c r="Q58" s="561">
        <f>'Module 2a'!H35*H58/100</f>
        <v>0</v>
      </c>
    </row>
    <row r="59" spans="2:18" ht="32.25" customHeight="1" x14ac:dyDescent="0.2">
      <c r="B59" s="104" t="s">
        <v>5</v>
      </c>
      <c r="C59" s="707" t="s">
        <v>2</v>
      </c>
      <c r="D59" s="708"/>
      <c r="E59" s="507"/>
      <c r="F59" s="508"/>
      <c r="G59" s="508"/>
      <c r="H59" s="506"/>
      <c r="I59" s="78"/>
      <c r="J59" s="78"/>
      <c r="K59" s="79"/>
      <c r="L59" s="80"/>
      <c r="M59" s="104" t="s">
        <v>5</v>
      </c>
      <c r="N59" s="512">
        <f>'Module 2a'!E36*E59/100</f>
        <v>0</v>
      </c>
      <c r="O59" s="512">
        <f>'Module 2a'!F36*F59/100</f>
        <v>0</v>
      </c>
      <c r="P59" s="512">
        <f>'Module 2a'!G36*G59/100</f>
        <v>0</v>
      </c>
      <c r="Q59" s="561">
        <f>'Module 2a'!H36*H59/100</f>
        <v>0</v>
      </c>
    </row>
    <row r="60" spans="2:18" ht="17.25" customHeight="1" thickBot="1" x14ac:dyDescent="0.25">
      <c r="B60" s="105" t="s">
        <v>8</v>
      </c>
      <c r="C60" s="709" t="s">
        <v>2</v>
      </c>
      <c r="D60" s="710"/>
      <c r="E60" s="509"/>
      <c r="F60" s="510"/>
      <c r="G60" s="510"/>
      <c r="H60" s="511"/>
      <c r="I60" s="78"/>
      <c r="J60" s="78"/>
      <c r="K60" s="79"/>
      <c r="L60" s="80"/>
      <c r="M60" s="105" t="s">
        <v>8</v>
      </c>
      <c r="N60" s="512">
        <f>'Module 2a'!E37*E60/100</f>
        <v>0</v>
      </c>
      <c r="O60" s="512">
        <f>'Module 2a'!F37*F60/100</f>
        <v>0</v>
      </c>
      <c r="P60" s="512">
        <f>'Module 2a'!G37*G60/100</f>
        <v>0</v>
      </c>
      <c r="Q60" s="561">
        <f>'Module 2a'!H37*H60/100</f>
        <v>0</v>
      </c>
    </row>
    <row r="61" spans="2:18" ht="18.75" thickBot="1" x14ac:dyDescent="0.25">
      <c r="B61" s="82"/>
      <c r="C61" s="82"/>
      <c r="D61" s="82"/>
      <c r="E61" s="82"/>
      <c r="F61" s="82"/>
      <c r="G61" s="82"/>
      <c r="H61" s="82"/>
      <c r="I61" s="78"/>
      <c r="J61" s="78"/>
      <c r="K61" s="79"/>
      <c r="L61" s="80"/>
      <c r="M61" s="424" t="s">
        <v>225</v>
      </c>
      <c r="N61" s="151">
        <f>SUM(N55:N60)</f>
        <v>0</v>
      </c>
      <c r="O61" s="151">
        <f>SUM(O55:O60)</f>
        <v>0</v>
      </c>
      <c r="P61" s="151">
        <f>SUM(P55:P60)</f>
        <v>0</v>
      </c>
      <c r="Q61" s="152">
        <f>SUM(Q55:Q60)</f>
        <v>0</v>
      </c>
    </row>
    <row r="62" spans="2:18" ht="15.75" thickBot="1" x14ac:dyDescent="0.25"/>
    <row r="63" spans="2:18" ht="16.5" thickBot="1" x14ac:dyDescent="0.25">
      <c r="B63" s="85"/>
      <c r="C63" s="130"/>
      <c r="D63" s="130"/>
      <c r="E63" s="95">
        <v>2016</v>
      </c>
      <c r="F63" s="96">
        <v>2017</v>
      </c>
      <c r="G63" s="96">
        <v>2018</v>
      </c>
      <c r="H63" s="97">
        <v>2019</v>
      </c>
      <c r="I63" s="95">
        <v>2016</v>
      </c>
      <c r="J63" s="96">
        <v>2017</v>
      </c>
      <c r="K63" s="96">
        <v>2018</v>
      </c>
      <c r="L63" s="97">
        <v>2019</v>
      </c>
    </row>
    <row r="64" spans="2:18" ht="30" x14ac:dyDescent="0.2">
      <c r="B64" s="132" t="s">
        <v>19</v>
      </c>
      <c r="C64" s="669" t="s">
        <v>0</v>
      </c>
      <c r="D64" s="670"/>
      <c r="E64" s="437">
        <f>N61</f>
        <v>0</v>
      </c>
      <c r="F64" s="438">
        <f>O61</f>
        <v>0</v>
      </c>
      <c r="G64" s="131">
        <f>P61</f>
        <v>0</v>
      </c>
      <c r="H64" s="575">
        <f>Q61</f>
        <v>0</v>
      </c>
      <c r="I64" s="579"/>
      <c r="J64" s="577"/>
      <c r="K64" s="577"/>
      <c r="L64" s="572"/>
    </row>
    <row r="65" spans="2:12" ht="45" x14ac:dyDescent="0.2">
      <c r="B65" s="134" t="s">
        <v>226</v>
      </c>
      <c r="C65" s="664" t="s">
        <v>0</v>
      </c>
      <c r="D65" s="665"/>
      <c r="E65" s="135"/>
      <c r="F65" s="126"/>
      <c r="G65" s="126"/>
      <c r="H65" s="576"/>
      <c r="I65" s="579"/>
      <c r="J65" s="577"/>
      <c r="K65" s="577"/>
      <c r="L65" s="573"/>
    </row>
    <row r="66" spans="2:12" ht="30.75" thickBot="1" x14ac:dyDescent="0.25">
      <c r="B66" s="134" t="s">
        <v>386</v>
      </c>
      <c r="C66" s="664" t="s">
        <v>0</v>
      </c>
      <c r="D66" s="665"/>
      <c r="E66" s="135"/>
      <c r="F66" s="126"/>
      <c r="G66" s="126"/>
      <c r="H66" s="576"/>
      <c r="I66" s="580"/>
      <c r="J66" s="578"/>
      <c r="K66" s="578"/>
      <c r="L66" s="574"/>
    </row>
    <row r="67" spans="2:12" ht="39" customHeight="1" x14ac:dyDescent="0.2">
      <c r="B67" s="132" t="s">
        <v>387</v>
      </c>
      <c r="C67" s="669" t="s">
        <v>0</v>
      </c>
      <c r="D67" s="670"/>
      <c r="E67" s="586">
        <f>E65+E66</f>
        <v>0</v>
      </c>
      <c r="F67" s="438">
        <f t="shared" ref="F67:H67" si="6">F65+F66</f>
        <v>0</v>
      </c>
      <c r="G67" s="438">
        <f t="shared" si="6"/>
        <v>0</v>
      </c>
      <c r="H67" s="584">
        <f t="shared" si="6"/>
        <v>0</v>
      </c>
      <c r="I67" s="585"/>
      <c r="J67" s="438"/>
      <c r="K67" s="131"/>
      <c r="L67" s="584"/>
    </row>
    <row r="68" spans="2:12" ht="30.75" thickBot="1" x14ac:dyDescent="0.25">
      <c r="B68" s="133" t="s">
        <v>273</v>
      </c>
      <c r="C68" s="666" t="s">
        <v>274</v>
      </c>
      <c r="D68" s="667"/>
      <c r="E68" s="136"/>
      <c r="F68" s="581"/>
      <c r="G68" s="582"/>
      <c r="H68" s="137"/>
      <c r="I68" s="138"/>
      <c r="J68" s="139"/>
      <c r="K68" s="139"/>
      <c r="L68" s="140"/>
    </row>
  </sheetData>
  <mergeCells count="63">
    <mergeCell ref="C57:D57"/>
    <mergeCell ref="C60:D60"/>
    <mergeCell ref="C58:D58"/>
    <mergeCell ref="C59:D59"/>
    <mergeCell ref="B50:L50"/>
    <mergeCell ref="B53:H53"/>
    <mergeCell ref="C54:D54"/>
    <mergeCell ref="C55:D55"/>
    <mergeCell ref="C56:D56"/>
    <mergeCell ref="C30:D30"/>
    <mergeCell ref="C25:D25"/>
    <mergeCell ref="B28:D28"/>
    <mergeCell ref="B13:L13"/>
    <mergeCell ref="E48:H48"/>
    <mergeCell ref="I47:L47"/>
    <mergeCell ref="B48:D48"/>
    <mergeCell ref="C32:D32"/>
    <mergeCell ref="C33:D33"/>
    <mergeCell ref="C31:D31"/>
    <mergeCell ref="B14:L14"/>
    <mergeCell ref="C16:D16"/>
    <mergeCell ref="C17:D17"/>
    <mergeCell ref="B15:D15"/>
    <mergeCell ref="C11:D11"/>
    <mergeCell ref="C20:D20"/>
    <mergeCell ref="C21:D21"/>
    <mergeCell ref="C29:D29"/>
    <mergeCell ref="C18:D18"/>
    <mergeCell ref="C19:D19"/>
    <mergeCell ref="B27:L27"/>
    <mergeCell ref="B24:D24"/>
    <mergeCell ref="M53:Q53"/>
    <mergeCell ref="C66:D66"/>
    <mergeCell ref="C68:D68"/>
    <mergeCell ref="I52:J52"/>
    <mergeCell ref="B34:L34"/>
    <mergeCell ref="C42:D42"/>
    <mergeCell ref="B49:L49"/>
    <mergeCell ref="C64:D64"/>
    <mergeCell ref="C41:D41"/>
    <mergeCell ref="C43:D43"/>
    <mergeCell ref="C65:D65"/>
    <mergeCell ref="B35:D35"/>
    <mergeCell ref="B38:L38"/>
    <mergeCell ref="B45:D45"/>
    <mergeCell ref="B47:D47"/>
    <mergeCell ref="C67:D67"/>
    <mergeCell ref="J2:K2"/>
    <mergeCell ref="B2:I2"/>
    <mergeCell ref="C26:D26"/>
    <mergeCell ref="B23:L23"/>
    <mergeCell ref="B5:D5"/>
    <mergeCell ref="E5:L5"/>
    <mergeCell ref="B8:D8"/>
    <mergeCell ref="E8:L8"/>
    <mergeCell ref="B10:D10"/>
    <mergeCell ref="E10:H10"/>
    <mergeCell ref="I10:L10"/>
    <mergeCell ref="E6:L6"/>
    <mergeCell ref="B6:D6"/>
    <mergeCell ref="B7:D7"/>
    <mergeCell ref="C22:D22"/>
    <mergeCell ref="E7:L7"/>
  </mergeCells>
  <pageMargins left="0.70866141732283472" right="0.70866141732283472" top="0.78740157480314965" bottom="0.78740157480314965" header="0.31496062992125984" footer="0.31496062992125984"/>
  <pageSetup paperSize="9" scale="8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7"/>
  <sheetViews>
    <sheetView topLeftCell="A34" zoomScale="80" zoomScaleNormal="80" zoomScalePageLayoutView="70" workbookViewId="0">
      <selection activeCell="H91" sqref="H91"/>
    </sheetView>
  </sheetViews>
  <sheetFormatPr defaultColWidth="11.42578125" defaultRowHeight="15" x14ac:dyDescent="0.2"/>
  <cols>
    <col min="1" max="1" width="5.140625" style="65" customWidth="1"/>
    <col min="2" max="2" width="27.28515625" style="65" customWidth="1"/>
    <col min="3" max="3" width="16" style="65" customWidth="1"/>
    <col min="4" max="4" width="13" style="65" customWidth="1"/>
    <col min="5" max="7" width="11.42578125" style="65"/>
    <col min="8" max="8" width="15.42578125" style="65" customWidth="1"/>
    <col min="9" max="9" width="16.140625" style="65" customWidth="1"/>
    <col min="10" max="13" width="11.42578125" style="65"/>
    <col min="14" max="14" width="16.5703125" style="65" customWidth="1"/>
    <col min="15" max="16384" width="11.42578125" style="65"/>
  </cols>
  <sheetData>
    <row r="1" spans="1:13" ht="15.75" thickBot="1" x14ac:dyDescent="0.25"/>
    <row r="2" spans="1:13" ht="46.5" customHeight="1" thickBot="1" x14ac:dyDescent="0.35">
      <c r="B2" s="629" t="s">
        <v>375</v>
      </c>
      <c r="C2" s="630"/>
      <c r="D2" s="630"/>
      <c r="E2" s="630"/>
      <c r="F2" s="630"/>
      <c r="G2" s="630"/>
      <c r="H2" s="630"/>
      <c r="I2" s="631"/>
      <c r="J2" s="627" t="s">
        <v>270</v>
      </c>
      <c r="K2" s="628"/>
    </row>
    <row r="3" spans="1:13" ht="45.75" customHeight="1" thickBot="1" x14ac:dyDescent="0.25">
      <c r="B3" s="155"/>
      <c r="C3" s="156"/>
    </row>
    <row r="4" spans="1:13" ht="14.45" customHeight="1" x14ac:dyDescent="0.2">
      <c r="B4" s="636" t="s">
        <v>245</v>
      </c>
      <c r="C4" s="637"/>
      <c r="D4" s="637"/>
      <c r="E4" s="638" t="str">
        <f>'Module 1 - reference data'!$C$5:$C$5</f>
        <v>Super Cars</v>
      </c>
      <c r="F4" s="639"/>
      <c r="G4" s="639"/>
      <c r="H4" s="639"/>
      <c r="I4" s="639"/>
      <c r="J4" s="639"/>
      <c r="K4" s="639"/>
      <c r="L4" s="640"/>
      <c r="M4" s="90"/>
    </row>
    <row r="5" spans="1:13" ht="14.45" customHeight="1" x14ac:dyDescent="0.2">
      <c r="B5" s="655" t="s">
        <v>15</v>
      </c>
      <c r="C5" s="656"/>
      <c r="D5" s="657"/>
      <c r="E5" s="652" t="str">
        <f>'Module 1 - reference data'!$C$6:$C$6</f>
        <v>Kurfürstendamm, Berlin</v>
      </c>
      <c r="F5" s="653"/>
      <c r="G5" s="653"/>
      <c r="H5" s="653"/>
      <c r="I5" s="653"/>
      <c r="J5" s="653"/>
      <c r="K5" s="653"/>
      <c r="L5" s="654"/>
      <c r="M5" s="90"/>
    </row>
    <row r="6" spans="1:13" ht="14.45" customHeight="1" x14ac:dyDescent="0.2">
      <c r="B6" s="655" t="s">
        <v>26</v>
      </c>
      <c r="C6" s="656"/>
      <c r="D6" s="657"/>
      <c r="E6" s="685" t="str">
        <f>'Module 1 - reference data'!$C$7:$C$7</f>
        <v>DE</v>
      </c>
      <c r="F6" s="686"/>
      <c r="G6" s="686"/>
      <c r="H6" s="686"/>
      <c r="I6" s="686"/>
      <c r="J6" s="686"/>
      <c r="K6" s="686"/>
      <c r="L6" s="687"/>
      <c r="M6" s="90"/>
    </row>
    <row r="7" spans="1:13" ht="14.45" customHeight="1" thickBot="1" x14ac:dyDescent="0.25">
      <c r="B7" s="641" t="s">
        <v>244</v>
      </c>
      <c r="C7" s="642"/>
      <c r="D7" s="642"/>
      <c r="E7" s="643" t="str">
        <f>'Module 1 - reference data'!$C$8:$C$8</f>
        <v>Franz Meier</v>
      </c>
      <c r="F7" s="644"/>
      <c r="G7" s="644"/>
      <c r="H7" s="644"/>
      <c r="I7" s="644"/>
      <c r="J7" s="644"/>
      <c r="K7" s="644"/>
      <c r="L7" s="645"/>
      <c r="M7" s="90"/>
    </row>
    <row r="8" spans="1:13" ht="15.75" x14ac:dyDescent="0.2"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70"/>
    </row>
    <row r="9" spans="1:13" ht="18" x14ac:dyDescent="0.2">
      <c r="B9" s="78"/>
      <c r="C9" s="78"/>
      <c r="D9" s="78"/>
      <c r="E9" s="78"/>
      <c r="F9" s="78"/>
      <c r="G9" s="78"/>
      <c r="H9" s="78"/>
      <c r="I9" s="78"/>
      <c r="J9" s="78"/>
      <c r="K9" s="79"/>
      <c r="L9" s="80"/>
      <c r="M9" s="80"/>
    </row>
    <row r="10" spans="1:13" ht="28.5" customHeight="1" x14ac:dyDescent="0.2">
      <c r="B10" s="711" t="s">
        <v>74</v>
      </c>
      <c r="C10" s="712"/>
      <c r="D10" s="712"/>
      <c r="E10" s="712"/>
      <c r="F10" s="712"/>
      <c r="G10" s="712"/>
      <c r="H10" s="712"/>
      <c r="I10" s="712"/>
      <c r="J10" s="712"/>
      <c r="K10" s="712"/>
      <c r="L10" s="712"/>
      <c r="M10" s="713"/>
    </row>
    <row r="11" spans="1:13" ht="15.75" x14ac:dyDescent="0.2">
      <c r="B11" s="85"/>
      <c r="C11" s="157"/>
      <c r="D11" s="157"/>
      <c r="E11" s="157"/>
      <c r="F11" s="157"/>
      <c r="G11" s="157"/>
      <c r="H11" s="157"/>
      <c r="I11" s="85"/>
      <c r="J11" s="85"/>
      <c r="K11" s="85"/>
      <c r="L11" s="85"/>
      <c r="M11" s="68"/>
    </row>
    <row r="12" spans="1:13" ht="23.25" customHeight="1" x14ac:dyDescent="0.2">
      <c r="B12" s="718" t="s">
        <v>75</v>
      </c>
      <c r="C12" s="719"/>
      <c r="D12" s="719"/>
      <c r="E12" s="719"/>
      <c r="F12" s="719"/>
      <c r="G12" s="719"/>
      <c r="H12" s="719"/>
      <c r="I12" s="719"/>
      <c r="J12" s="719"/>
      <c r="K12" s="719"/>
      <c r="L12" s="719"/>
      <c r="M12" s="720"/>
    </row>
    <row r="13" spans="1:13" ht="22.5" customHeight="1" thickBot="1" x14ac:dyDescent="0.25">
      <c r="A13" s="83"/>
      <c r="B13" s="158"/>
      <c r="C13" s="158"/>
      <c r="D13" s="158"/>
      <c r="E13" s="158"/>
      <c r="F13" s="158"/>
      <c r="G13" s="158"/>
      <c r="H13" s="158"/>
      <c r="I13" s="159"/>
      <c r="J13" s="158"/>
      <c r="K13" s="88"/>
      <c r="L13" s="88"/>
      <c r="M13" s="88"/>
    </row>
    <row r="14" spans="1:13" ht="15.75" customHeight="1" x14ac:dyDescent="0.2">
      <c r="B14" s="175" t="s">
        <v>14</v>
      </c>
      <c r="C14" s="176"/>
      <c r="D14" s="721" t="s">
        <v>69</v>
      </c>
      <c r="E14" s="722"/>
      <c r="F14" s="722"/>
      <c r="G14" s="722"/>
      <c r="H14" s="723"/>
      <c r="I14" s="715" t="s">
        <v>70</v>
      </c>
      <c r="J14" s="716"/>
      <c r="K14" s="716"/>
      <c r="L14" s="716"/>
      <c r="M14" s="717"/>
    </row>
    <row r="15" spans="1:13" ht="45.75" customHeight="1" thickBot="1" x14ac:dyDescent="0.25">
      <c r="B15" s="398" t="s">
        <v>13</v>
      </c>
      <c r="C15" s="529" t="s">
        <v>12</v>
      </c>
      <c r="D15" s="530" t="s">
        <v>22</v>
      </c>
      <c r="E15" s="531">
        <f>'Module 1 - reference data'!I11</f>
        <v>2016</v>
      </c>
      <c r="F15" s="531">
        <f>E15+1</f>
        <v>2017</v>
      </c>
      <c r="G15" s="531">
        <f>F15+1</f>
        <v>2018</v>
      </c>
      <c r="H15" s="532">
        <f>G15+1</f>
        <v>2019</v>
      </c>
      <c r="I15" s="533" t="s">
        <v>218</v>
      </c>
      <c r="J15" s="531">
        <f>'Module 1 - reference data'!I11</f>
        <v>2016</v>
      </c>
      <c r="K15" s="531">
        <f>J15+1</f>
        <v>2017</v>
      </c>
      <c r="L15" s="531">
        <f>K15+1</f>
        <v>2018</v>
      </c>
      <c r="M15" s="532">
        <f>L15+1</f>
        <v>2019</v>
      </c>
    </row>
    <row r="16" spans="1:13" ht="16.5" customHeight="1" thickBot="1" x14ac:dyDescent="0.25">
      <c r="B16" s="724" t="s">
        <v>379</v>
      </c>
      <c r="C16" s="725"/>
      <c r="D16" s="725"/>
      <c r="E16" s="725"/>
      <c r="F16" s="725"/>
      <c r="G16" s="725"/>
      <c r="H16" s="725"/>
      <c r="I16" s="725"/>
      <c r="J16" s="725"/>
      <c r="K16" s="725"/>
      <c r="L16" s="725"/>
      <c r="M16" s="726"/>
    </row>
    <row r="17" spans="2:14" ht="16.5" customHeight="1" thickBot="1" x14ac:dyDescent="0.25">
      <c r="B17" s="727" t="s">
        <v>254</v>
      </c>
      <c r="C17" s="728"/>
      <c r="D17" s="728"/>
      <c r="E17" s="728"/>
      <c r="F17" s="728"/>
      <c r="G17" s="728"/>
      <c r="H17" s="728"/>
      <c r="I17" s="728"/>
      <c r="J17" s="728"/>
      <c r="K17" s="728"/>
      <c r="L17" s="728"/>
      <c r="M17" s="729"/>
    </row>
    <row r="18" spans="2:14" x14ac:dyDescent="0.2">
      <c r="B18" s="103" t="s">
        <v>219</v>
      </c>
      <c r="C18" s="518" t="s">
        <v>1</v>
      </c>
      <c r="D18" s="519">
        <v>8.33</v>
      </c>
      <c r="E18" s="177">
        <f>$D18*'Module 2 - energy efficiency'!E16</f>
        <v>0</v>
      </c>
      <c r="F18" s="177">
        <f>$D18*'Module 2 - energy efficiency'!F16</f>
        <v>0</v>
      </c>
      <c r="G18" s="177">
        <f>$D18*'Module 2 - energy efficiency'!G16</f>
        <v>0</v>
      </c>
      <c r="H18" s="177">
        <f>$D18*'Module 2 - energy efficiency'!H16</f>
        <v>0</v>
      </c>
      <c r="I18" s="185">
        <v>337</v>
      </c>
      <c r="J18" s="178">
        <f>E18*$I18</f>
        <v>0</v>
      </c>
      <c r="K18" s="178">
        <f>F18*$I18</f>
        <v>0</v>
      </c>
      <c r="L18" s="178">
        <f>G18*$I18</f>
        <v>0</v>
      </c>
      <c r="M18" s="186">
        <f t="shared" ref="M18:M19" si="0">H18*$I18</f>
        <v>0</v>
      </c>
    </row>
    <row r="19" spans="2:14" x14ac:dyDescent="0.2">
      <c r="B19" s="104" t="s">
        <v>220</v>
      </c>
      <c r="C19" s="190" t="s">
        <v>1</v>
      </c>
      <c r="D19" s="179">
        <v>2.56</v>
      </c>
      <c r="E19" s="177">
        <f>$D19*'Module 2 - energy efficiency'!E17</f>
        <v>0</v>
      </c>
      <c r="F19" s="177">
        <f>$D19*'Module 2 - energy efficiency'!F17</f>
        <v>0</v>
      </c>
      <c r="G19" s="177">
        <f>$D19*'Module 2 - energy efficiency'!G17</f>
        <v>0</v>
      </c>
      <c r="H19" s="177">
        <f>$D19*'Module 2 - energy efficiency'!H17</f>
        <v>0</v>
      </c>
      <c r="I19" s="187">
        <v>404</v>
      </c>
      <c r="J19" s="87">
        <f t="shared" ref="J19" si="1">E19*$I19</f>
        <v>0</v>
      </c>
      <c r="K19" s="87">
        <f t="shared" ref="K19" si="2">F19*$I19</f>
        <v>0</v>
      </c>
      <c r="L19" s="87">
        <f t="shared" ref="L19" si="3">G19*$I19</f>
        <v>0</v>
      </c>
      <c r="M19" s="188">
        <f t="shared" si="0"/>
        <v>0</v>
      </c>
    </row>
    <row r="20" spans="2:14" x14ac:dyDescent="0.2">
      <c r="B20" s="104" t="s">
        <v>7</v>
      </c>
      <c r="C20" s="190" t="s">
        <v>27</v>
      </c>
      <c r="D20" s="182">
        <v>9.9499999999999993</v>
      </c>
      <c r="E20" s="177">
        <f>$D20*'Module 2 - energy efficiency'!E18</f>
        <v>0</v>
      </c>
      <c r="F20" s="177">
        <f>$D20*'Module 2 - energy efficiency'!F18</f>
        <v>0</v>
      </c>
      <c r="G20" s="177">
        <f>$D20*'Module 2 - energy efficiency'!G18</f>
        <v>0</v>
      </c>
      <c r="H20" s="177">
        <f>$D20*'Module 2 - energy efficiency'!H18</f>
        <v>0</v>
      </c>
      <c r="I20" s="187">
        <v>268.49</v>
      </c>
      <c r="J20" s="87">
        <f>E20*$I20</f>
        <v>0</v>
      </c>
      <c r="K20" s="87">
        <f t="shared" ref="K20:M20" si="4">F20*$I20</f>
        <v>0</v>
      </c>
      <c r="L20" s="87">
        <f t="shared" si="4"/>
        <v>0</v>
      </c>
      <c r="M20" s="188">
        <f t="shared" si="4"/>
        <v>0</v>
      </c>
    </row>
    <row r="21" spans="2:14" ht="18.75" customHeight="1" x14ac:dyDescent="0.2">
      <c r="B21" s="104" t="s">
        <v>9</v>
      </c>
      <c r="C21" s="190" t="s">
        <v>0</v>
      </c>
      <c r="D21" s="179">
        <v>1</v>
      </c>
      <c r="E21" s="177">
        <f>$D21*'Module 2 - energy efficiency'!E19</f>
        <v>0</v>
      </c>
      <c r="F21" s="177">
        <f>$D21*'Module 2 - energy efficiency'!F19</f>
        <v>0</v>
      </c>
      <c r="G21" s="177">
        <f>$D21*'Module 2 - energy efficiency'!G19</f>
        <v>0</v>
      </c>
      <c r="H21" s="177">
        <f>$D21*'Module 2 - energy efficiency'!H19</f>
        <v>0</v>
      </c>
      <c r="I21" s="187">
        <v>201.57</v>
      </c>
      <c r="J21" s="87">
        <f t="shared" ref="J21:J24" si="5">E21*$I21</f>
        <v>0</v>
      </c>
      <c r="K21" s="87">
        <f t="shared" ref="K21:K24" si="6">F21*$I21</f>
        <v>0</v>
      </c>
      <c r="L21" s="87">
        <f>G21*$I21</f>
        <v>0</v>
      </c>
      <c r="M21" s="188">
        <f t="shared" ref="M21:M24" si="7">H21*$I21</f>
        <v>0</v>
      </c>
    </row>
    <row r="22" spans="2:14" x14ac:dyDescent="0.2">
      <c r="B22" s="104" t="s">
        <v>21</v>
      </c>
      <c r="C22" s="190" t="s">
        <v>1</v>
      </c>
      <c r="D22" s="182">
        <v>3.71</v>
      </c>
      <c r="E22" s="177">
        <f>$D22*'Module 2 - energy efficiency'!E20</f>
        <v>0</v>
      </c>
      <c r="F22" s="177">
        <f>$D22*'Module 2 - energy efficiency'!F20</f>
        <v>0</v>
      </c>
      <c r="G22" s="177">
        <f>$D22*'Module 2 - energy efficiency'!G20</f>
        <v>0</v>
      </c>
      <c r="H22" s="177">
        <f>$D22*'Module 2 - energy efficiency'!H20</f>
        <v>0</v>
      </c>
      <c r="I22" s="187">
        <v>4.0599999999999996</v>
      </c>
      <c r="J22" s="87">
        <f t="shared" si="5"/>
        <v>0</v>
      </c>
      <c r="K22" s="87">
        <f t="shared" si="6"/>
        <v>0</v>
      </c>
      <c r="L22" s="87">
        <f t="shared" ref="L22:L24" si="8">G22*$I22</f>
        <v>0</v>
      </c>
      <c r="M22" s="188">
        <f t="shared" si="7"/>
        <v>0</v>
      </c>
    </row>
    <row r="23" spans="2:14" ht="15.75" customHeight="1" x14ac:dyDescent="0.2">
      <c r="B23" s="104" t="s">
        <v>11</v>
      </c>
      <c r="C23" s="190" t="s">
        <v>1</v>
      </c>
      <c r="D23" s="182">
        <v>4.5</v>
      </c>
      <c r="E23" s="177">
        <f>$D23*'Module 2 - energy efficiency'!E21</f>
        <v>0</v>
      </c>
      <c r="F23" s="177">
        <f>$D23*'Module 2 - energy efficiency'!F21</f>
        <v>0</v>
      </c>
      <c r="G23" s="177">
        <f>$D23*'Module 2 - energy efficiency'!G21</f>
        <v>0</v>
      </c>
      <c r="H23" s="177">
        <f>$D23*'Module 2 - energy efficiency'!H21</f>
        <v>0</v>
      </c>
      <c r="I23" s="189">
        <v>1.54</v>
      </c>
      <c r="J23" s="87">
        <f t="shared" si="5"/>
        <v>0</v>
      </c>
      <c r="K23" s="87">
        <f t="shared" si="6"/>
        <v>0</v>
      </c>
      <c r="L23" s="87">
        <f t="shared" si="8"/>
        <v>0</v>
      </c>
      <c r="M23" s="188">
        <f t="shared" si="7"/>
        <v>0</v>
      </c>
    </row>
    <row r="24" spans="2:14" ht="15" customHeight="1" thickBot="1" x14ac:dyDescent="0.25">
      <c r="B24" s="420" t="s">
        <v>10</v>
      </c>
      <c r="C24" s="421" t="s">
        <v>1</v>
      </c>
      <c r="D24" s="526">
        <v>12.9</v>
      </c>
      <c r="E24" s="516">
        <f>$D24*'Module 2 - energy efficiency'!E22</f>
        <v>0</v>
      </c>
      <c r="F24" s="516">
        <f>$D24*'Module 2 - energy efficiency'!F22</f>
        <v>0</v>
      </c>
      <c r="G24" s="516">
        <f>$D24*'Module 2 - energy efficiency'!G22</f>
        <v>0</v>
      </c>
      <c r="H24" s="516">
        <f>$D24*'Module 2 - energy efficiency'!H22</f>
        <v>0</v>
      </c>
      <c r="I24" s="527">
        <v>229.93</v>
      </c>
      <c r="J24" s="522">
        <f t="shared" si="5"/>
        <v>0</v>
      </c>
      <c r="K24" s="522">
        <f t="shared" si="6"/>
        <v>0</v>
      </c>
      <c r="L24" s="522">
        <f t="shared" si="8"/>
        <v>0</v>
      </c>
      <c r="M24" s="528">
        <f t="shared" si="7"/>
        <v>0</v>
      </c>
    </row>
    <row r="25" spans="2:14" ht="16.5" thickBot="1" x14ac:dyDescent="0.25">
      <c r="B25" s="727" t="s">
        <v>38</v>
      </c>
      <c r="C25" s="728"/>
      <c r="D25" s="728"/>
      <c r="E25" s="728"/>
      <c r="F25" s="728"/>
      <c r="G25" s="728"/>
      <c r="H25" s="728"/>
      <c r="I25" s="728"/>
      <c r="J25" s="728"/>
      <c r="K25" s="728"/>
      <c r="L25" s="728"/>
      <c r="M25" s="729"/>
    </row>
    <row r="26" spans="2:14" ht="16.5" customHeight="1" x14ac:dyDescent="0.2">
      <c r="B26" s="103" t="s">
        <v>31</v>
      </c>
      <c r="C26" s="518" t="s">
        <v>272</v>
      </c>
      <c r="D26" s="519">
        <v>14.7</v>
      </c>
      <c r="E26" s="177">
        <f>$D26*'Module 2 - energy efficiency'!E25</f>
        <v>0</v>
      </c>
      <c r="F26" s="177">
        <f>$D26*'Module 2 - energy efficiency'!F25</f>
        <v>0</v>
      </c>
      <c r="G26" s="177">
        <f>$D26*'Module 2 - energy efficiency'!G25</f>
        <v>0</v>
      </c>
      <c r="H26" s="180">
        <f>$D26*'Module 2 - energy efficiency'!H25</f>
        <v>0</v>
      </c>
      <c r="I26" s="185">
        <v>223.9</v>
      </c>
      <c r="J26" s="178">
        <f>E26*$I26</f>
        <v>0</v>
      </c>
      <c r="K26" s="178">
        <f>F26*$I26</f>
        <v>0</v>
      </c>
      <c r="L26" s="178">
        <f t="shared" ref="L26" si="9">G26*$I26</f>
        <v>0</v>
      </c>
      <c r="M26" s="186">
        <f t="shared" ref="M26" si="10">H26*$I26</f>
        <v>0</v>
      </c>
      <c r="N26" s="425"/>
    </row>
    <row r="27" spans="2:14" ht="21" customHeight="1" thickBot="1" x14ac:dyDescent="0.25">
      <c r="B27" s="524" t="s">
        <v>33</v>
      </c>
      <c r="C27" s="421" t="s">
        <v>272</v>
      </c>
      <c r="D27" s="520"/>
      <c r="E27" s="516">
        <f>$D27*'Module 2 - energy efficiency'!E26</f>
        <v>0</v>
      </c>
      <c r="F27" s="516">
        <f>$D27*'Module 2 - energy efficiency'!F26</f>
        <v>0</v>
      </c>
      <c r="G27" s="516">
        <f>$D27*'Module 2 - energy efficiency'!G26</f>
        <v>0</v>
      </c>
      <c r="H27" s="517">
        <f>$D27*'Module 2 - energy efficiency'!H26</f>
        <v>0</v>
      </c>
      <c r="I27" s="521"/>
      <c r="J27" s="522">
        <f t="shared" ref="J27" si="11">E27*$I27</f>
        <v>0</v>
      </c>
      <c r="K27" s="522">
        <f t="shared" ref="K27" si="12">F27*$I27</f>
        <v>0</v>
      </c>
      <c r="L27" s="522">
        <f t="shared" ref="L27" si="13">G27*$I27</f>
        <v>0</v>
      </c>
      <c r="M27" s="528">
        <f>H27*$I27</f>
        <v>0</v>
      </c>
    </row>
    <row r="28" spans="2:14" ht="18.75" customHeight="1" thickBot="1" x14ac:dyDescent="0.25">
      <c r="B28" s="727" t="s">
        <v>71</v>
      </c>
      <c r="C28" s="728"/>
      <c r="D28" s="728"/>
      <c r="E28" s="728"/>
      <c r="F28" s="728"/>
      <c r="G28" s="728"/>
      <c r="H28" s="728"/>
      <c r="I28" s="728"/>
      <c r="J28" s="728"/>
      <c r="K28" s="728"/>
      <c r="L28" s="728"/>
      <c r="M28" s="729"/>
    </row>
    <row r="29" spans="2:14" x14ac:dyDescent="0.2">
      <c r="B29" s="103" t="s">
        <v>17</v>
      </c>
      <c r="C29" s="525" t="s">
        <v>27</v>
      </c>
      <c r="D29" s="523"/>
      <c r="E29" s="177">
        <f>$D29*'Module 2 - energy efficiency'!E29</f>
        <v>0</v>
      </c>
      <c r="F29" s="177">
        <f>$D29*'Module 2 - energy efficiency'!F29</f>
        <v>0</v>
      </c>
      <c r="G29" s="177">
        <f>$D29*'Module 2 - energy efficiency'!G29</f>
        <v>0</v>
      </c>
      <c r="H29" s="180">
        <f>$D29*'Module 2 - energy efficiency'!H29</f>
        <v>0</v>
      </c>
      <c r="I29" s="185">
        <v>201.57</v>
      </c>
      <c r="J29" s="178">
        <f t="shared" ref="J29" si="14">E29*$I29</f>
        <v>0</v>
      </c>
      <c r="K29" s="178">
        <f t="shared" ref="K29" si="15">F29*$I29</f>
        <v>0</v>
      </c>
      <c r="L29" s="178">
        <f t="shared" ref="L29" si="16">G29*$I29</f>
        <v>0</v>
      </c>
      <c r="M29" s="186">
        <f t="shared" ref="M29" si="17">H29*$I29</f>
        <v>0</v>
      </c>
    </row>
    <row r="30" spans="2:14" ht="30.75" customHeight="1" x14ac:dyDescent="0.2">
      <c r="B30" s="104" t="s">
        <v>4</v>
      </c>
      <c r="C30" s="190" t="s">
        <v>1</v>
      </c>
      <c r="D30" s="179">
        <v>12.9</v>
      </c>
      <c r="E30" s="177">
        <f>$D30*'Module 2 - energy efficiency'!E30</f>
        <v>0</v>
      </c>
      <c r="F30" s="177">
        <f>$D30*'Module 2 - energy efficiency'!F30</f>
        <v>0</v>
      </c>
      <c r="G30" s="177">
        <f>$D30*'Module 2 - energy efficiency'!G30</f>
        <v>0</v>
      </c>
      <c r="H30" s="180">
        <f>$D30*'Module 2 - energy efficiency'!H30</f>
        <v>0</v>
      </c>
      <c r="I30" s="187">
        <v>229.93</v>
      </c>
      <c r="J30" s="87">
        <f t="shared" ref="J30:J33" si="18">E30*$I30</f>
        <v>0</v>
      </c>
      <c r="K30" s="87">
        <f t="shared" ref="K30:K33" si="19">F30*$I30</f>
        <v>0</v>
      </c>
      <c r="L30" s="87">
        <f t="shared" ref="L30:L33" si="20">G30*$I30</f>
        <v>0</v>
      </c>
      <c r="M30" s="188">
        <f t="shared" ref="M30:M33" si="21">H30*$I30</f>
        <v>0</v>
      </c>
    </row>
    <row r="31" spans="2:14" ht="30" x14ac:dyDescent="0.2">
      <c r="B31" s="104" t="s">
        <v>28</v>
      </c>
      <c r="C31" s="190" t="s">
        <v>27</v>
      </c>
      <c r="D31" s="179">
        <v>9.9</v>
      </c>
      <c r="E31" s="177">
        <f>$D31*'Module 2 - energy efficiency'!E31</f>
        <v>0</v>
      </c>
      <c r="F31" s="177">
        <f>$D31*'Module 2 - energy efficiency'!F31</f>
        <v>0</v>
      </c>
      <c r="G31" s="177">
        <f>$D31*'Module 2 - energy efficiency'!G31</f>
        <v>0</v>
      </c>
      <c r="H31" s="180">
        <f>$D31*'Module 2 - energy efficiency'!H31</f>
        <v>0</v>
      </c>
      <c r="I31" s="185">
        <v>247.7</v>
      </c>
      <c r="J31" s="178">
        <f t="shared" si="18"/>
        <v>0</v>
      </c>
      <c r="K31" s="178">
        <f t="shared" si="19"/>
        <v>0</v>
      </c>
      <c r="L31" s="178">
        <f t="shared" si="20"/>
        <v>0</v>
      </c>
      <c r="M31" s="186">
        <f t="shared" si="21"/>
        <v>0</v>
      </c>
    </row>
    <row r="32" spans="2:14" ht="30" x14ac:dyDescent="0.2">
      <c r="B32" s="104" t="s">
        <v>29</v>
      </c>
      <c r="C32" s="190" t="s">
        <v>27</v>
      </c>
      <c r="D32" s="179">
        <v>9.9</v>
      </c>
      <c r="E32" s="177">
        <f>$D32*'Module 2 - energy efficiency'!E32</f>
        <v>0</v>
      </c>
      <c r="F32" s="177">
        <f>$D32*'Module 2 - energy efficiency'!F32</f>
        <v>0</v>
      </c>
      <c r="G32" s="177">
        <f>$D32*'Module 2 - energy efficiency'!G32</f>
        <v>0</v>
      </c>
      <c r="H32" s="180">
        <f>$D32*'Module 2 - energy efficiency'!H32</f>
        <v>0</v>
      </c>
      <c r="I32" s="187">
        <v>247.7</v>
      </c>
      <c r="J32" s="87">
        <f t="shared" si="18"/>
        <v>0</v>
      </c>
      <c r="K32" s="87">
        <f t="shared" si="19"/>
        <v>0</v>
      </c>
      <c r="L32" s="87">
        <f t="shared" si="20"/>
        <v>0</v>
      </c>
      <c r="M32" s="188">
        <f t="shared" si="21"/>
        <v>0</v>
      </c>
    </row>
    <row r="33" spans="2:23" ht="15.75" thickBot="1" x14ac:dyDescent="0.25">
      <c r="B33" s="420" t="s">
        <v>6</v>
      </c>
      <c r="C33" s="421" t="s">
        <v>27</v>
      </c>
      <c r="D33" s="515">
        <v>8.94</v>
      </c>
      <c r="E33" s="516">
        <f>$D33*'Module 2 - energy efficiency'!E33</f>
        <v>0</v>
      </c>
      <c r="F33" s="516">
        <f>$D33*'Module 2 - energy efficiency'!F33</f>
        <v>0</v>
      </c>
      <c r="G33" s="516">
        <f>$D33*'Module 2 - energy efficiency'!G33</f>
        <v>0</v>
      </c>
      <c r="H33" s="517">
        <f>$D33*'Module 2 - energy efficiency'!H33</f>
        <v>0</v>
      </c>
      <c r="I33" s="413">
        <v>244</v>
      </c>
      <c r="J33" s="414">
        <f t="shared" si="18"/>
        <v>0</v>
      </c>
      <c r="K33" s="414">
        <f t="shared" si="19"/>
        <v>0</v>
      </c>
      <c r="L33" s="414">
        <f t="shared" si="20"/>
        <v>0</v>
      </c>
      <c r="M33" s="415">
        <f t="shared" si="21"/>
        <v>0</v>
      </c>
    </row>
    <row r="34" spans="2:23" ht="16.5" customHeight="1" thickBot="1" x14ac:dyDescent="0.25">
      <c r="B34" s="727" t="s">
        <v>32</v>
      </c>
      <c r="C34" s="728"/>
      <c r="D34" s="728"/>
      <c r="E34" s="728"/>
      <c r="F34" s="728"/>
      <c r="G34" s="728"/>
      <c r="H34" s="728"/>
      <c r="I34" s="728"/>
      <c r="J34" s="728"/>
      <c r="K34" s="728"/>
      <c r="L34" s="728"/>
      <c r="M34" s="729"/>
    </row>
    <row r="35" spans="2:23" x14ac:dyDescent="0.2">
      <c r="B35" s="103" t="s">
        <v>3</v>
      </c>
      <c r="C35" s="518" t="s">
        <v>0</v>
      </c>
      <c r="D35" s="519">
        <v>1</v>
      </c>
      <c r="E35" s="177">
        <f>$D35*'Module 2 - energy efficiency'!E41</f>
        <v>0</v>
      </c>
      <c r="F35" s="177">
        <f>$D35*'Module 2 - energy efficiency'!F41</f>
        <v>0</v>
      </c>
      <c r="G35" s="177">
        <f>$D35*'Module 2 - energy efficiency'!G41</f>
        <v>0</v>
      </c>
      <c r="H35" s="180">
        <f>$D35*'Module 2 - energy efficiency'!H41</f>
        <v>0</v>
      </c>
      <c r="I35" s="185">
        <v>617</v>
      </c>
      <c r="J35" s="178">
        <f>E35*$I35</f>
        <v>0</v>
      </c>
      <c r="K35" s="178">
        <f t="shared" ref="K35:K36" si="22">F35*$I35</f>
        <v>0</v>
      </c>
      <c r="L35" s="178">
        <f t="shared" ref="L35:L37" si="23">G35*$I35</f>
        <v>0</v>
      </c>
      <c r="M35" s="186">
        <f t="shared" ref="M35:M37" si="24">H35*$I35</f>
        <v>0</v>
      </c>
    </row>
    <row r="36" spans="2:23" ht="30" x14ac:dyDescent="0.2">
      <c r="B36" s="104" t="s">
        <v>5</v>
      </c>
      <c r="C36" s="190" t="s">
        <v>0</v>
      </c>
      <c r="D36" s="179">
        <v>1</v>
      </c>
      <c r="E36" s="177">
        <f>$D36*'Module 2 - energy efficiency'!E42</f>
        <v>0</v>
      </c>
      <c r="F36" s="177">
        <f>$D36*'Module 2 - energy efficiency'!F42</f>
        <v>0</v>
      </c>
      <c r="G36" s="177">
        <f>$D36*'Module 2 - energy efficiency'!G42</f>
        <v>0</v>
      </c>
      <c r="H36" s="180">
        <f>$D36*'Module 2 - energy efficiency'!H42</f>
        <v>0</v>
      </c>
      <c r="I36" s="187">
        <v>617</v>
      </c>
      <c r="J36" s="87">
        <f t="shared" ref="J36:J37" si="25">E36*$I36</f>
        <v>0</v>
      </c>
      <c r="K36" s="87">
        <f t="shared" si="22"/>
        <v>0</v>
      </c>
      <c r="L36" s="87">
        <f t="shared" si="23"/>
        <v>0</v>
      </c>
      <c r="M36" s="188">
        <f t="shared" si="24"/>
        <v>0</v>
      </c>
    </row>
    <row r="37" spans="2:23" ht="15.75" thickBot="1" x14ac:dyDescent="0.25">
      <c r="B37" s="420" t="s">
        <v>8</v>
      </c>
      <c r="C37" s="421" t="s">
        <v>0</v>
      </c>
      <c r="D37" s="192">
        <v>1</v>
      </c>
      <c r="E37" s="193">
        <f>$D37*'Module 2 - energy efficiency'!E43</f>
        <v>0</v>
      </c>
      <c r="F37" s="193">
        <f>$D37*'Module 2 - energy efficiency'!F43</f>
        <v>0</v>
      </c>
      <c r="G37" s="193">
        <f>$D37*'Module 2 - energy efficiency'!G43</f>
        <v>0</v>
      </c>
      <c r="H37" s="194">
        <f>$D37*'Module 2 - energy efficiency'!H43</f>
        <v>0</v>
      </c>
      <c r="I37" s="413">
        <v>226.3</v>
      </c>
      <c r="J37" s="414">
        <f t="shared" si="25"/>
        <v>0</v>
      </c>
      <c r="K37" s="414">
        <f>F37*$I37</f>
        <v>0</v>
      </c>
      <c r="L37" s="414">
        <f t="shared" si="23"/>
        <v>0</v>
      </c>
      <c r="M37" s="415">
        <f t="shared" si="24"/>
        <v>0</v>
      </c>
    </row>
    <row r="38" spans="2:23" s="83" customFormat="1" ht="20.25" customHeight="1" x14ac:dyDescent="0.2">
      <c r="B38" s="733" t="s">
        <v>280</v>
      </c>
      <c r="C38" s="734"/>
      <c r="D38" s="735"/>
      <c r="E38" s="412">
        <f>SUM(E18:E24)+SUM(E26:E27)+SUM(E29:E33)+SUM(E35:E37)</f>
        <v>0</v>
      </c>
      <c r="F38" s="195">
        <f>SUM(F18:F24)+SUM(F26:F27)+SUM(F29:F33)+SUM(F35:F37)</f>
        <v>0</v>
      </c>
      <c r="G38" s="195">
        <f>SUM(G18:G24)+SUM(G26:G27)+SUM(G29:G33)+SUM(G35:G37)</f>
        <v>0</v>
      </c>
      <c r="H38" s="411">
        <f>SUM(H18:H24)+SUM(H26:H27)+SUM(H29:H33)+SUM(H35:H37)</f>
        <v>0</v>
      </c>
      <c r="I38" s="197"/>
      <c r="J38" s="417"/>
      <c r="K38" s="418"/>
      <c r="L38" s="418"/>
      <c r="M38" s="419"/>
    </row>
    <row r="39" spans="2:23" ht="15.75" x14ac:dyDescent="0.2">
      <c r="B39" s="737" t="s">
        <v>278</v>
      </c>
      <c r="C39" s="738"/>
      <c r="D39" s="739"/>
      <c r="E39" s="129"/>
      <c r="F39" s="129"/>
      <c r="G39" s="129"/>
      <c r="H39" s="129"/>
      <c r="I39" s="198"/>
      <c r="J39" s="416">
        <f>SUM(J18:J24)+SUM(J26:J27)+SUM(J29:J33)+SUM(J35:J37)</f>
        <v>0</v>
      </c>
      <c r="K39" s="416">
        <f>SUM(K18:K24)+SUM(K26:K27)+SUM(K29:K33)+SUM(K35:K37)</f>
        <v>0</v>
      </c>
      <c r="L39" s="416">
        <f>SUM(L18:L24)+SUM(L26:L27)+SUM(L29:L33)+SUM(L35:L37)</f>
        <v>0</v>
      </c>
      <c r="M39" s="559">
        <f>SUM(M18:M24)+SUM(M26:M27)+SUM(M29:M33)+SUM(M35:M37)</f>
        <v>0</v>
      </c>
      <c r="N39" s="425"/>
    </row>
    <row r="40" spans="2:23" ht="15.75" x14ac:dyDescent="0.2">
      <c r="B40" s="737" t="s">
        <v>72</v>
      </c>
      <c r="C40" s="738"/>
      <c r="D40" s="739"/>
      <c r="E40" s="129"/>
      <c r="F40" s="129"/>
      <c r="G40" s="129"/>
      <c r="H40" s="129"/>
      <c r="I40" s="198"/>
      <c r="J40" s="120">
        <f>SUM(J18:J24)+SUM(J26:J27)+SUM(J29:J33)</f>
        <v>0</v>
      </c>
      <c r="K40" s="120">
        <f>SUM(K18:K24)+SUM(K26:K27)+SUM(K29:K33)</f>
        <v>0</v>
      </c>
      <c r="L40" s="120">
        <f>SUM(L18:L24)+SUM(L26:L27)+SUM(L29:L33)</f>
        <v>0</v>
      </c>
      <c r="M40" s="560">
        <f>SUM(M18:M24)+SUM(M26:M27)+SUM(M29:M33)</f>
        <v>0</v>
      </c>
    </row>
    <row r="41" spans="2:23" ht="16.5" thickBot="1" x14ac:dyDescent="0.25">
      <c r="B41" s="704" t="s">
        <v>73</v>
      </c>
      <c r="C41" s="705"/>
      <c r="D41" s="706"/>
      <c r="E41" s="196"/>
      <c r="F41" s="196"/>
      <c r="G41" s="196"/>
      <c r="H41" s="196"/>
      <c r="I41" s="199"/>
      <c r="J41" s="127">
        <f>SUM(J35:J37)</f>
        <v>0</v>
      </c>
      <c r="K41" s="124">
        <f t="shared" ref="K41:L41" si="26">SUM(K35:K37)</f>
        <v>0</v>
      </c>
      <c r="L41" s="124">
        <f t="shared" si="26"/>
        <v>0</v>
      </c>
      <c r="M41" s="125">
        <f>SUM(M35:M37)</f>
        <v>0</v>
      </c>
    </row>
    <row r="42" spans="2:23" x14ac:dyDescent="0.2">
      <c r="B42" s="163"/>
      <c r="C42" s="163"/>
      <c r="D42" s="163"/>
      <c r="E42" s="164"/>
      <c r="F42" s="164"/>
      <c r="G42" s="164"/>
      <c r="H42" s="164"/>
      <c r="I42" s="77"/>
      <c r="J42" s="91"/>
      <c r="K42" s="91"/>
      <c r="L42" s="91"/>
      <c r="M42" s="91"/>
    </row>
    <row r="43" spans="2:23" ht="24" customHeight="1" x14ac:dyDescent="0.2">
      <c r="B43" s="718" t="s">
        <v>279</v>
      </c>
      <c r="C43" s="719"/>
      <c r="D43" s="719"/>
      <c r="E43" s="719"/>
      <c r="F43" s="719"/>
      <c r="G43" s="719"/>
      <c r="H43" s="719"/>
      <c r="I43" s="719"/>
      <c r="J43" s="719"/>
      <c r="K43" s="719"/>
      <c r="L43" s="719"/>
      <c r="M43" s="719"/>
      <c r="N43" s="719"/>
      <c r="O43" s="719"/>
      <c r="P43" s="719"/>
      <c r="Q43" s="719"/>
      <c r="R43" s="720"/>
    </row>
    <row r="44" spans="2:23" s="83" customFormat="1" ht="30.75" customHeight="1" thickBot="1" x14ac:dyDescent="0.25">
      <c r="B44" s="736"/>
      <c r="C44" s="635"/>
      <c r="D44" s="635"/>
      <c r="E44" s="635"/>
      <c r="F44" s="635"/>
      <c r="G44" s="635"/>
      <c r="H44" s="635"/>
      <c r="I44" s="635"/>
      <c r="J44" s="158"/>
      <c r="K44" s="740"/>
      <c r="L44" s="741"/>
      <c r="M44" s="741"/>
    </row>
    <row r="45" spans="2:23" ht="15.75" customHeight="1" x14ac:dyDescent="0.2">
      <c r="B45" s="175"/>
      <c r="C45" s="176"/>
      <c r="D45" s="721" t="s">
        <v>69</v>
      </c>
      <c r="E45" s="722"/>
      <c r="F45" s="722"/>
      <c r="G45" s="722"/>
      <c r="H45" s="723"/>
      <c r="I45" s="715" t="s">
        <v>23</v>
      </c>
      <c r="J45" s="716"/>
      <c r="K45" s="716"/>
      <c r="L45" s="716"/>
      <c r="M45" s="717"/>
      <c r="N45" s="715" t="s">
        <v>275</v>
      </c>
      <c r="O45" s="716"/>
      <c r="P45" s="716"/>
      <c r="Q45" s="716"/>
      <c r="R45" s="717"/>
    </row>
    <row r="46" spans="2:23" ht="51" customHeight="1" thickBot="1" x14ac:dyDescent="0.25">
      <c r="B46" s="533" t="s">
        <v>13</v>
      </c>
      <c r="C46" s="534" t="s">
        <v>12</v>
      </c>
      <c r="D46" s="530" t="s">
        <v>22</v>
      </c>
      <c r="E46" s="531">
        <f>'Module 1 - reference data'!I11</f>
        <v>2016</v>
      </c>
      <c r="F46" s="531">
        <f>E46+1</f>
        <v>2017</v>
      </c>
      <c r="G46" s="531">
        <f>F46+1</f>
        <v>2018</v>
      </c>
      <c r="H46" s="532">
        <f>G46+1</f>
        <v>2019</v>
      </c>
      <c r="I46" s="533" t="s">
        <v>276</v>
      </c>
      <c r="J46" s="531">
        <f>'Module 1 - reference data'!I11</f>
        <v>2016</v>
      </c>
      <c r="K46" s="531">
        <f>J46+1</f>
        <v>2017</v>
      </c>
      <c r="L46" s="531">
        <f>K46+1</f>
        <v>2018</v>
      </c>
      <c r="M46" s="532">
        <f>L46+1</f>
        <v>2019</v>
      </c>
      <c r="N46" s="533" t="s">
        <v>277</v>
      </c>
      <c r="O46" s="531">
        <f>'Module 1 - reference data'!I11</f>
        <v>2016</v>
      </c>
      <c r="P46" s="531">
        <f>O46+1</f>
        <v>2017</v>
      </c>
      <c r="Q46" s="531">
        <f>P46+1</f>
        <v>2018</v>
      </c>
      <c r="R46" s="532">
        <f>Q46+1</f>
        <v>2019</v>
      </c>
      <c r="T46" s="91"/>
      <c r="U46" s="91"/>
      <c r="V46" s="91"/>
      <c r="W46" s="165"/>
    </row>
    <row r="47" spans="2:23" ht="15.75" customHeight="1" thickBot="1" x14ac:dyDescent="0.25">
      <c r="B47" s="727" t="s">
        <v>379</v>
      </c>
      <c r="C47" s="728"/>
      <c r="D47" s="728"/>
      <c r="E47" s="728"/>
      <c r="F47" s="728"/>
      <c r="G47" s="728"/>
      <c r="H47" s="728"/>
      <c r="I47" s="728"/>
      <c r="J47" s="728"/>
      <c r="K47" s="728"/>
      <c r="L47" s="728"/>
      <c r="M47" s="728"/>
      <c r="N47" s="728"/>
      <c r="O47" s="728"/>
      <c r="P47" s="728"/>
      <c r="Q47" s="728"/>
      <c r="R47" s="729"/>
      <c r="T47" s="91"/>
      <c r="U47" s="91"/>
      <c r="V47" s="91"/>
      <c r="W47" s="165"/>
    </row>
    <row r="48" spans="2:23" ht="15.75" customHeight="1" thickBot="1" x14ac:dyDescent="0.25">
      <c r="B48" s="727" t="s">
        <v>254</v>
      </c>
      <c r="C48" s="728"/>
      <c r="D48" s="728"/>
      <c r="E48" s="728"/>
      <c r="F48" s="728"/>
      <c r="G48" s="728"/>
      <c r="H48" s="728"/>
      <c r="I48" s="728"/>
      <c r="J48" s="728"/>
      <c r="K48" s="728"/>
      <c r="L48" s="728"/>
      <c r="M48" s="728"/>
      <c r="N48" s="728"/>
      <c r="O48" s="728"/>
      <c r="P48" s="728"/>
      <c r="Q48" s="728"/>
      <c r="R48" s="729"/>
      <c r="T48" s="91"/>
      <c r="U48" s="91"/>
      <c r="V48" s="91"/>
      <c r="W48" s="165"/>
    </row>
    <row r="49" spans="2:23" x14ac:dyDescent="0.2">
      <c r="B49" s="103" t="s">
        <v>219</v>
      </c>
      <c r="C49" s="518" t="s">
        <v>1</v>
      </c>
      <c r="D49" s="519">
        <v>8.33</v>
      </c>
      <c r="E49" s="177">
        <f>$D49*'Module 2 - energy efficiency'!E16</f>
        <v>0</v>
      </c>
      <c r="F49" s="177">
        <f>$D49*'Module 2 - energy efficiency'!F16</f>
        <v>0</v>
      </c>
      <c r="G49" s="177">
        <f>$D49*'Module 2 - energy efficiency'!G16</f>
        <v>0</v>
      </c>
      <c r="H49" s="177">
        <f>$D49*'Module 2 - energy efficiency'!H16</f>
        <v>0</v>
      </c>
      <c r="I49" s="540"/>
      <c r="J49" s="177">
        <f>E49*$I49</f>
        <v>0</v>
      </c>
      <c r="K49" s="177">
        <f t="shared" ref="K49:M49" si="27">F49*$I49</f>
        <v>0</v>
      </c>
      <c r="L49" s="177">
        <f t="shared" si="27"/>
        <v>0</v>
      </c>
      <c r="M49" s="177">
        <f t="shared" si="27"/>
        <v>0</v>
      </c>
      <c r="N49" s="541"/>
      <c r="O49" s="178">
        <f>E49*$N49</f>
        <v>0</v>
      </c>
      <c r="P49" s="178">
        <f t="shared" ref="P49:P50" si="28">F49*$N49</f>
        <v>0</v>
      </c>
      <c r="Q49" s="178">
        <f t="shared" ref="Q49:Q50" si="29">G49*$N49</f>
        <v>0</v>
      </c>
      <c r="R49" s="186">
        <f t="shared" ref="R49:R50" si="30">H49*$N49</f>
        <v>0</v>
      </c>
      <c r="T49" s="91"/>
      <c r="U49" s="91"/>
      <c r="V49" s="91"/>
      <c r="W49" s="165"/>
    </row>
    <row r="50" spans="2:23" x14ac:dyDescent="0.2">
      <c r="B50" s="104" t="s">
        <v>220</v>
      </c>
      <c r="C50" s="190" t="s">
        <v>1</v>
      </c>
      <c r="D50" s="179">
        <v>2.56</v>
      </c>
      <c r="E50" s="170">
        <f>$D50*'Module 2 - energy efficiency'!E17</f>
        <v>0</v>
      </c>
      <c r="F50" s="170">
        <f>$D50*'Module 2 - energy efficiency'!F17</f>
        <v>0</v>
      </c>
      <c r="G50" s="170">
        <f>$D50*'Module 2 - energy efficiency'!G17</f>
        <v>0</v>
      </c>
      <c r="H50" s="170">
        <f>$D50*'Module 2 - energy efficiency'!H17</f>
        <v>0</v>
      </c>
      <c r="I50" s="426"/>
      <c r="J50" s="170">
        <f t="shared" ref="J50:J55" si="31">E50*$I50</f>
        <v>0</v>
      </c>
      <c r="K50" s="170">
        <f t="shared" ref="K50:K55" si="32">F50*$I50</f>
        <v>0</v>
      </c>
      <c r="L50" s="170">
        <f t="shared" ref="L50:L55" si="33">G50*$I50</f>
        <v>0</v>
      </c>
      <c r="M50" s="170">
        <f t="shared" ref="M50:M54" si="34">H50*$I50</f>
        <v>0</v>
      </c>
      <c r="N50" s="207"/>
      <c r="O50" s="87">
        <f t="shared" ref="O50" si="35">E50*$N50</f>
        <v>0</v>
      </c>
      <c r="P50" s="87">
        <f t="shared" si="28"/>
        <v>0</v>
      </c>
      <c r="Q50" s="87">
        <f t="shared" si="29"/>
        <v>0</v>
      </c>
      <c r="R50" s="188">
        <f t="shared" si="30"/>
        <v>0</v>
      </c>
      <c r="T50" s="91"/>
      <c r="U50" s="91"/>
      <c r="V50" s="91"/>
      <c r="W50" s="165"/>
    </row>
    <row r="51" spans="2:23" ht="18.75" customHeight="1" x14ac:dyDescent="0.2">
      <c r="B51" s="104" t="s">
        <v>7</v>
      </c>
      <c r="C51" s="190" t="s">
        <v>27</v>
      </c>
      <c r="D51" s="182">
        <v>9.9499999999999993</v>
      </c>
      <c r="E51" s="170">
        <f>$D51*'Module 2 - energy efficiency'!E18</f>
        <v>0</v>
      </c>
      <c r="F51" s="170">
        <f>$D51*'Module 2 - energy efficiency'!F18</f>
        <v>0</v>
      </c>
      <c r="G51" s="170">
        <f>$D51*'Module 2 - energy efficiency'!G18</f>
        <v>0</v>
      </c>
      <c r="H51" s="170">
        <f>$D51*'Module 2 - energy efficiency'!H18</f>
        <v>0</v>
      </c>
      <c r="I51" s="203">
        <v>0.10299999999999999</v>
      </c>
      <c r="J51" s="170">
        <f t="shared" si="31"/>
        <v>0</v>
      </c>
      <c r="K51" s="170">
        <f t="shared" si="32"/>
        <v>0</v>
      </c>
      <c r="L51" s="170">
        <f t="shared" si="33"/>
        <v>0</v>
      </c>
      <c r="M51" s="170">
        <f t="shared" si="34"/>
        <v>0</v>
      </c>
      <c r="N51" s="204">
        <v>0.16900000000000001</v>
      </c>
      <c r="O51" s="87">
        <f t="shared" ref="O51:R55" si="36">E51*$N51</f>
        <v>0</v>
      </c>
      <c r="P51" s="87">
        <f t="shared" si="36"/>
        <v>0</v>
      </c>
      <c r="Q51" s="87">
        <f>G51*$N51</f>
        <v>0</v>
      </c>
      <c r="R51" s="188">
        <f t="shared" si="36"/>
        <v>0</v>
      </c>
      <c r="T51" s="91"/>
      <c r="U51" s="91"/>
      <c r="V51" s="91"/>
      <c r="W51" s="165"/>
    </row>
    <row r="52" spans="2:23" ht="18.75" customHeight="1" x14ac:dyDescent="0.2">
      <c r="B52" s="104" t="s">
        <v>9</v>
      </c>
      <c r="C52" s="190" t="s">
        <v>0</v>
      </c>
      <c r="D52" s="179">
        <v>1</v>
      </c>
      <c r="E52" s="170">
        <f>$D52*'Module 2 - energy efficiency'!E19</f>
        <v>0</v>
      </c>
      <c r="F52" s="170">
        <f>$D52*'Module 2 - energy efficiency'!F19</f>
        <v>0</v>
      </c>
      <c r="G52" s="170">
        <f>$D52*'Module 2 - energy efficiency'!G19</f>
        <v>0</v>
      </c>
      <c r="H52" s="170">
        <f>$D52*'Module 2 - energy efficiency'!H19</f>
        <v>0</v>
      </c>
      <c r="I52" s="204">
        <v>0.08</v>
      </c>
      <c r="J52" s="170">
        <f t="shared" si="31"/>
        <v>0</v>
      </c>
      <c r="K52" s="170">
        <f t="shared" si="32"/>
        <v>0</v>
      </c>
      <c r="L52" s="170">
        <f t="shared" si="33"/>
        <v>0</v>
      </c>
      <c r="M52" s="170">
        <f t="shared" si="34"/>
        <v>0</v>
      </c>
      <c r="N52" s="203">
        <v>1E-3</v>
      </c>
      <c r="O52" s="87">
        <f t="shared" si="36"/>
        <v>0</v>
      </c>
      <c r="P52" s="87">
        <f t="shared" si="36"/>
        <v>0</v>
      </c>
      <c r="Q52" s="87">
        <f t="shared" si="36"/>
        <v>0</v>
      </c>
      <c r="R52" s="188">
        <f t="shared" si="36"/>
        <v>0</v>
      </c>
      <c r="T52" s="91"/>
      <c r="U52" s="91"/>
      <c r="V52" s="91"/>
      <c r="W52" s="165"/>
    </row>
    <row r="53" spans="2:23" ht="16.5" customHeight="1" x14ac:dyDescent="0.2">
      <c r="B53" s="104" t="s">
        <v>21</v>
      </c>
      <c r="C53" s="190" t="s">
        <v>1</v>
      </c>
      <c r="D53" s="182">
        <v>3.71</v>
      </c>
      <c r="E53" s="170">
        <f>$D53*'Module 2 - energy efficiency'!E20</f>
        <v>0</v>
      </c>
      <c r="F53" s="170">
        <f>$D53*'Module 2 - energy efficiency'!F20</f>
        <v>0</v>
      </c>
      <c r="G53" s="170">
        <f>$D53*'Module 2 - energy efficiency'!G20</f>
        <v>0</v>
      </c>
      <c r="H53" s="170">
        <f>$D53*'Module 2 - energy efficiency'!H20</f>
        <v>0</v>
      </c>
      <c r="I53" s="204">
        <v>0.33</v>
      </c>
      <c r="J53" s="170">
        <f t="shared" si="31"/>
        <v>0</v>
      </c>
      <c r="K53" s="170">
        <f t="shared" si="32"/>
        <v>0</v>
      </c>
      <c r="L53" s="170">
        <f t="shared" si="33"/>
        <v>0</v>
      </c>
      <c r="M53" s="170">
        <f t="shared" si="34"/>
        <v>0</v>
      </c>
      <c r="N53" s="203">
        <v>9.2999999999999999E-2</v>
      </c>
      <c r="O53" s="87">
        <f t="shared" si="36"/>
        <v>0</v>
      </c>
      <c r="P53" s="87">
        <f>F53*$N53</f>
        <v>0</v>
      </c>
      <c r="Q53" s="87">
        <f t="shared" si="36"/>
        <v>0</v>
      </c>
      <c r="R53" s="188">
        <f t="shared" si="36"/>
        <v>0</v>
      </c>
      <c r="T53" s="91"/>
      <c r="U53" s="91"/>
      <c r="V53" s="91"/>
      <c r="W53" s="165"/>
    </row>
    <row r="54" spans="2:23" x14ac:dyDescent="0.2">
      <c r="B54" s="104" t="s">
        <v>11</v>
      </c>
      <c r="C54" s="190" t="s">
        <v>1</v>
      </c>
      <c r="D54" s="182">
        <v>4.5</v>
      </c>
      <c r="E54" s="170">
        <f>$D54*'Module 2 - energy efficiency'!E21</f>
        <v>0</v>
      </c>
      <c r="F54" s="170">
        <f>$D54*'Module 2 - energy efficiency'!F21</f>
        <v>0</v>
      </c>
      <c r="G54" s="170">
        <f>$D54*'Module 2 - energy efficiency'!G21</f>
        <v>0</v>
      </c>
      <c r="H54" s="170">
        <f>$D54*'Module 2 - energy efficiency'!H21</f>
        <v>0</v>
      </c>
      <c r="I54" s="204">
        <v>0.25700000000000001</v>
      </c>
      <c r="J54" s="170">
        <f t="shared" si="31"/>
        <v>0</v>
      </c>
      <c r="K54" s="170">
        <f t="shared" si="32"/>
        <v>0</v>
      </c>
      <c r="L54" s="170">
        <f t="shared" si="33"/>
        <v>0</v>
      </c>
      <c r="M54" s="170">
        <f t="shared" si="34"/>
        <v>0</v>
      </c>
      <c r="N54" s="204">
        <v>0.113</v>
      </c>
      <c r="O54" s="87">
        <f t="shared" si="36"/>
        <v>0</v>
      </c>
      <c r="P54" s="87">
        <f t="shared" si="36"/>
        <v>0</v>
      </c>
      <c r="Q54" s="87">
        <f t="shared" si="36"/>
        <v>0</v>
      </c>
      <c r="R54" s="188">
        <f t="shared" si="36"/>
        <v>0</v>
      </c>
      <c r="T54" s="91"/>
      <c r="U54" s="91"/>
      <c r="V54" s="91"/>
      <c r="W54" s="165"/>
    </row>
    <row r="55" spans="2:23" ht="15.75" customHeight="1" thickBot="1" x14ac:dyDescent="0.25">
      <c r="B55" s="420" t="s">
        <v>10</v>
      </c>
      <c r="C55" s="421" t="s">
        <v>1</v>
      </c>
      <c r="D55" s="526">
        <v>12.9</v>
      </c>
      <c r="E55" s="542">
        <f>$D55*'Module 2 - energy efficiency'!E22</f>
        <v>0</v>
      </c>
      <c r="F55" s="542">
        <f>$D55*'Module 2 - energy efficiency'!F22</f>
        <v>0</v>
      </c>
      <c r="G55" s="542">
        <f>$D55*'Module 2 - energy efficiency'!G22</f>
        <v>0</v>
      </c>
      <c r="H55" s="542">
        <f>$D55*'Module 2 - energy efficiency'!H22</f>
        <v>0</v>
      </c>
      <c r="I55" s="543">
        <v>8.1000000000000003E-2</v>
      </c>
      <c r="J55" s="542">
        <f t="shared" si="31"/>
        <v>0</v>
      </c>
      <c r="K55" s="542">
        <f t="shared" si="32"/>
        <v>0</v>
      </c>
      <c r="L55" s="542">
        <f t="shared" si="33"/>
        <v>0</v>
      </c>
      <c r="M55" s="542">
        <f>H55*$I55</f>
        <v>0</v>
      </c>
      <c r="N55" s="544">
        <v>8.3000000000000004E-2</v>
      </c>
      <c r="O55" s="522">
        <f t="shared" si="36"/>
        <v>0</v>
      </c>
      <c r="P55" s="522">
        <f t="shared" si="36"/>
        <v>0</v>
      </c>
      <c r="Q55" s="522">
        <f t="shared" si="36"/>
        <v>0</v>
      </c>
      <c r="R55" s="528">
        <f t="shared" si="36"/>
        <v>0</v>
      </c>
    </row>
    <row r="56" spans="2:23" ht="15.75" customHeight="1" thickBot="1" x14ac:dyDescent="0.25">
      <c r="B56" s="727" t="s">
        <v>38</v>
      </c>
      <c r="C56" s="728"/>
      <c r="D56" s="728"/>
      <c r="E56" s="728"/>
      <c r="F56" s="728"/>
      <c r="G56" s="728"/>
      <c r="H56" s="728"/>
      <c r="I56" s="728"/>
      <c r="J56" s="728"/>
      <c r="K56" s="728"/>
      <c r="L56" s="728"/>
      <c r="M56" s="728"/>
      <c r="N56" s="728"/>
      <c r="O56" s="728"/>
      <c r="P56" s="728"/>
      <c r="Q56" s="728"/>
      <c r="R56" s="729"/>
    </row>
    <row r="57" spans="2:23" ht="18" x14ac:dyDescent="0.2">
      <c r="B57" s="103" t="s">
        <v>31</v>
      </c>
      <c r="C57" s="518" t="s">
        <v>272</v>
      </c>
      <c r="D57" s="519">
        <v>14.7</v>
      </c>
      <c r="E57" s="177">
        <f>$D57*'Module 2 - energy efficiency'!E25</f>
        <v>0</v>
      </c>
      <c r="F57" s="177">
        <f>$D57*'Module 2 - energy efficiency'!F25</f>
        <v>0</v>
      </c>
      <c r="G57" s="177">
        <f>$D57*'Module 2 - energy efficiency'!G25</f>
        <v>0</v>
      </c>
      <c r="H57" s="177">
        <f>$D57*'Module 2 - energy efficiency'!H25</f>
        <v>0</v>
      </c>
      <c r="I57" s="545">
        <v>223.9</v>
      </c>
      <c r="J57" s="177">
        <f>E57*$I57</f>
        <v>0</v>
      </c>
      <c r="K57" s="177">
        <f t="shared" ref="K57:M57" si="37">F57*$I57</f>
        <v>0</v>
      </c>
      <c r="L57" s="177">
        <f t="shared" si="37"/>
        <v>0</v>
      </c>
      <c r="M57" s="177">
        <f t="shared" si="37"/>
        <v>0</v>
      </c>
      <c r="N57" s="541"/>
      <c r="O57" s="178">
        <f>E57*$N57</f>
        <v>0</v>
      </c>
      <c r="P57" s="178">
        <f t="shared" ref="P57:P58" si="38">F57*$N57</f>
        <v>0</v>
      </c>
      <c r="Q57" s="178">
        <f t="shared" ref="Q57:Q58" si="39">G57*$N57</f>
        <v>0</v>
      </c>
      <c r="R57" s="186">
        <f t="shared" ref="R57:R58" si="40">H57*$N57</f>
        <v>0</v>
      </c>
    </row>
    <row r="58" spans="2:23" ht="18.75" thickBot="1" x14ac:dyDescent="0.25">
      <c r="B58" s="524" t="s">
        <v>33</v>
      </c>
      <c r="C58" s="421" t="s">
        <v>272</v>
      </c>
      <c r="D58" s="520"/>
      <c r="E58" s="542">
        <f>$D58*'Module 2 - energy efficiency'!E26</f>
        <v>0</v>
      </c>
      <c r="F58" s="542">
        <f>$D58*'Module 2 - energy efficiency'!F26</f>
        <v>0</v>
      </c>
      <c r="G58" s="542">
        <f>$D58*'Module 2 - energy efficiency'!G26</f>
        <v>0</v>
      </c>
      <c r="H58" s="542">
        <f>$D58*'Module 2 - energy efficiency'!H26</f>
        <v>0</v>
      </c>
      <c r="I58" s="546"/>
      <c r="J58" s="542">
        <f>E58*$I58</f>
        <v>0</v>
      </c>
      <c r="K58" s="542">
        <f t="shared" ref="K58" si="41">F58*$I58</f>
        <v>0</v>
      </c>
      <c r="L58" s="542">
        <f t="shared" ref="L58" si="42">G58*$I58</f>
        <v>0</v>
      </c>
      <c r="M58" s="542">
        <f t="shared" ref="M58" si="43">H58*$I58</f>
        <v>0</v>
      </c>
      <c r="N58" s="547"/>
      <c r="O58" s="522">
        <f>E58*$N58</f>
        <v>0</v>
      </c>
      <c r="P58" s="522">
        <f t="shared" si="38"/>
        <v>0</v>
      </c>
      <c r="Q58" s="522">
        <f t="shared" si="39"/>
        <v>0</v>
      </c>
      <c r="R58" s="528">
        <f t="shared" si="40"/>
        <v>0</v>
      </c>
    </row>
    <row r="59" spans="2:23" ht="15.75" customHeight="1" thickBot="1" x14ac:dyDescent="0.25">
      <c r="B59" s="727" t="s">
        <v>71</v>
      </c>
      <c r="C59" s="728"/>
      <c r="D59" s="728"/>
      <c r="E59" s="728"/>
      <c r="F59" s="728"/>
      <c r="G59" s="728"/>
      <c r="H59" s="728"/>
      <c r="I59" s="728"/>
      <c r="J59" s="728"/>
      <c r="K59" s="728"/>
      <c r="L59" s="728"/>
      <c r="M59" s="728"/>
      <c r="N59" s="728"/>
      <c r="O59" s="728"/>
      <c r="P59" s="728"/>
      <c r="Q59" s="728"/>
      <c r="R59" s="729"/>
    </row>
    <row r="60" spans="2:23" x14ac:dyDescent="0.2">
      <c r="B60" s="103" t="s">
        <v>17</v>
      </c>
      <c r="C60" s="525" t="s">
        <v>27</v>
      </c>
      <c r="D60" s="548"/>
      <c r="E60" s="177">
        <f>$D60*'Module 2 - energy efficiency'!E29</f>
        <v>0</v>
      </c>
      <c r="F60" s="177">
        <f>$D60*'Module 2 - energy efficiency'!F29</f>
        <v>0</v>
      </c>
      <c r="G60" s="177">
        <f>$D60*'Module 2 - energy efficiency'!G29</f>
        <v>0</v>
      </c>
      <c r="H60" s="177">
        <f>$D60*'Module 2 - energy efficiency'!H29</f>
        <v>0</v>
      </c>
      <c r="I60" s="545">
        <v>5.8000000000000003E-2</v>
      </c>
      <c r="J60" s="177">
        <f>E60*$I60</f>
        <v>0</v>
      </c>
      <c r="K60" s="177">
        <f t="shared" ref="K60:M60" si="44">F60*$I60</f>
        <v>0</v>
      </c>
      <c r="L60" s="177">
        <f t="shared" si="44"/>
        <v>0</v>
      </c>
      <c r="M60" s="177">
        <f t="shared" si="44"/>
        <v>0</v>
      </c>
      <c r="N60" s="549">
        <v>1E-3</v>
      </c>
      <c r="O60" s="178">
        <f t="shared" ref="O60:R64" si="45">E60*$N60</f>
        <v>0</v>
      </c>
      <c r="P60" s="178">
        <f t="shared" si="45"/>
        <v>0</v>
      </c>
      <c r="Q60" s="178">
        <f t="shared" si="45"/>
        <v>0</v>
      </c>
      <c r="R60" s="186">
        <f t="shared" si="45"/>
        <v>0</v>
      </c>
    </row>
    <row r="61" spans="2:23" ht="30" x14ac:dyDescent="0.2">
      <c r="B61" s="104" t="s">
        <v>4</v>
      </c>
      <c r="C61" s="190" t="s">
        <v>1</v>
      </c>
      <c r="D61" s="179">
        <v>12.9</v>
      </c>
      <c r="E61" s="170">
        <f>$D61*'Module 2 - energy efficiency'!E30</f>
        <v>0</v>
      </c>
      <c r="F61" s="170">
        <f>$D61*'Module 2 - energy efficiency'!F30</f>
        <v>0</v>
      </c>
      <c r="G61" s="170">
        <f>$D61*'Module 2 - energy efficiency'!G30</f>
        <v>0</v>
      </c>
      <c r="H61" s="170">
        <f>$D61*'Module 2 - energy efficiency'!H30</f>
        <v>0</v>
      </c>
      <c r="I61" s="204">
        <v>8.1000000000000003E-2</v>
      </c>
      <c r="J61" s="170">
        <f t="shared" ref="J61:J64" si="46">E61*$I61</f>
        <v>0</v>
      </c>
      <c r="K61" s="170">
        <f t="shared" ref="K61:K64" si="47">F61*$I61</f>
        <v>0</v>
      </c>
      <c r="L61" s="170">
        <f t="shared" ref="L61:L64" si="48">G61*$I61</f>
        <v>0</v>
      </c>
      <c r="M61" s="170">
        <f t="shared" ref="M61:M64" si="49">H61*$I61</f>
        <v>0</v>
      </c>
      <c r="N61" s="203">
        <v>8.3000000000000004E-2</v>
      </c>
      <c r="O61" s="87">
        <f t="shared" si="45"/>
        <v>0</v>
      </c>
      <c r="P61" s="87">
        <f t="shared" si="45"/>
        <v>0</v>
      </c>
      <c r="Q61" s="87">
        <f t="shared" si="45"/>
        <v>0</v>
      </c>
      <c r="R61" s="188">
        <f t="shared" si="45"/>
        <v>0</v>
      </c>
    </row>
    <row r="62" spans="2:23" ht="30" x14ac:dyDescent="0.2">
      <c r="B62" s="104" t="s">
        <v>28</v>
      </c>
      <c r="C62" s="190" t="s">
        <v>27</v>
      </c>
      <c r="D62" s="182">
        <v>9.9</v>
      </c>
      <c r="E62" s="170">
        <f>$D62*'Module 2 - energy efficiency'!E31</f>
        <v>0</v>
      </c>
      <c r="F62" s="170">
        <f>$D62*'Module 2 - energy efficiency'!F31</f>
        <v>0</v>
      </c>
      <c r="G62" s="170">
        <f>$D62*'Module 2 - energy efficiency'!G31</f>
        <v>0</v>
      </c>
      <c r="H62" s="170">
        <f>$D62*'Module 2 - energy efficiency'!H31</f>
        <v>0</v>
      </c>
      <c r="I62" s="207"/>
      <c r="J62" s="170">
        <f t="shared" si="46"/>
        <v>0</v>
      </c>
      <c r="K62" s="170">
        <f t="shared" si="47"/>
        <v>0</v>
      </c>
      <c r="L62" s="170">
        <f t="shared" si="48"/>
        <v>0</v>
      </c>
      <c r="M62" s="170">
        <f t="shared" si="49"/>
        <v>0</v>
      </c>
      <c r="N62" s="203">
        <v>7.0000000000000001E-3</v>
      </c>
      <c r="O62" s="87">
        <f t="shared" si="45"/>
        <v>0</v>
      </c>
      <c r="P62" s="87">
        <f t="shared" si="45"/>
        <v>0</v>
      </c>
      <c r="Q62" s="87">
        <f t="shared" si="45"/>
        <v>0</v>
      </c>
      <c r="R62" s="188">
        <f t="shared" si="45"/>
        <v>0</v>
      </c>
    </row>
    <row r="63" spans="2:23" ht="30" x14ac:dyDescent="0.2">
      <c r="B63" s="104" t="s">
        <v>29</v>
      </c>
      <c r="C63" s="190" t="s">
        <v>27</v>
      </c>
      <c r="D63" s="182">
        <v>9.9</v>
      </c>
      <c r="E63" s="170">
        <f>$D63*'Module 2 - energy efficiency'!E32</f>
        <v>0</v>
      </c>
      <c r="F63" s="170">
        <f>$D63*'Module 2 - energy efficiency'!F32</f>
        <v>0</v>
      </c>
      <c r="G63" s="170">
        <f>$D63*'Module 2 - energy efficiency'!G32</f>
        <v>0</v>
      </c>
      <c r="H63" s="170">
        <f>$D63*'Module 2 - energy efficiency'!H32</f>
        <v>0</v>
      </c>
      <c r="I63" s="207"/>
      <c r="J63" s="170">
        <f t="shared" si="46"/>
        <v>0</v>
      </c>
      <c r="K63" s="170">
        <f t="shared" si="47"/>
        <v>0</v>
      </c>
      <c r="L63" s="170">
        <f t="shared" si="48"/>
        <v>0</v>
      </c>
      <c r="M63" s="170">
        <f>H63*$I63</f>
        <v>0</v>
      </c>
      <c r="N63" s="204">
        <v>7.0000000000000001E-3</v>
      </c>
      <c r="O63" s="87">
        <f t="shared" si="45"/>
        <v>0</v>
      </c>
      <c r="P63" s="87">
        <f>F63*$N63</f>
        <v>0</v>
      </c>
      <c r="Q63" s="87">
        <f t="shared" si="45"/>
        <v>0</v>
      </c>
      <c r="R63" s="188">
        <f t="shared" si="45"/>
        <v>0</v>
      </c>
    </row>
    <row r="64" spans="2:23" ht="15.75" thickBot="1" x14ac:dyDescent="0.25">
      <c r="B64" s="105" t="s">
        <v>6</v>
      </c>
      <c r="C64" s="191" t="s">
        <v>27</v>
      </c>
      <c r="D64" s="183">
        <v>8.94</v>
      </c>
      <c r="E64" s="535">
        <f>$D64*'Module 2 - energy efficiency'!E33</f>
        <v>0</v>
      </c>
      <c r="F64" s="535">
        <f>$D64*'Module 2 - energy efficiency'!F33</f>
        <v>0</v>
      </c>
      <c r="G64" s="535">
        <f>$D64*'Module 2 - energy efficiency'!G33</f>
        <v>0</v>
      </c>
      <c r="H64" s="535">
        <f>$D64*'Module 2 - energy efficiency'!H33</f>
        <v>0</v>
      </c>
      <c r="I64" s="536">
        <v>3.7999999999999999E-2</v>
      </c>
      <c r="J64" s="535">
        <f t="shared" si="46"/>
        <v>0</v>
      </c>
      <c r="K64" s="535">
        <f t="shared" si="47"/>
        <v>0</v>
      </c>
      <c r="L64" s="535">
        <f t="shared" si="48"/>
        <v>0</v>
      </c>
      <c r="M64" s="535">
        <f t="shared" si="49"/>
        <v>0</v>
      </c>
      <c r="N64" s="537">
        <v>1E-3</v>
      </c>
      <c r="O64" s="124">
        <f t="shared" si="45"/>
        <v>0</v>
      </c>
      <c r="P64" s="124">
        <f t="shared" si="45"/>
        <v>0</v>
      </c>
      <c r="Q64" s="124">
        <f t="shared" si="45"/>
        <v>0</v>
      </c>
      <c r="R64" s="125">
        <f t="shared" si="45"/>
        <v>0</v>
      </c>
    </row>
    <row r="65" spans="2:18" s="83" customFormat="1" ht="19.5" customHeight="1" thickBot="1" x14ac:dyDescent="0.25">
      <c r="B65" s="727" t="s">
        <v>32</v>
      </c>
      <c r="C65" s="728"/>
      <c r="D65" s="728"/>
      <c r="E65" s="728"/>
      <c r="F65" s="728"/>
      <c r="G65" s="728"/>
      <c r="H65" s="728"/>
      <c r="I65" s="728"/>
      <c r="J65" s="728"/>
      <c r="K65" s="728"/>
      <c r="L65" s="728"/>
      <c r="M65" s="728"/>
      <c r="N65" s="728"/>
      <c r="O65" s="728"/>
      <c r="P65" s="728"/>
      <c r="Q65" s="728"/>
      <c r="R65" s="729"/>
    </row>
    <row r="66" spans="2:18" x14ac:dyDescent="0.2">
      <c r="B66" s="103" t="s">
        <v>3</v>
      </c>
      <c r="C66" s="518" t="s">
        <v>0</v>
      </c>
      <c r="D66" s="550">
        <v>1</v>
      </c>
      <c r="E66" s="177">
        <f>$D66*'Module 2 - energy efficiency'!E41</f>
        <v>0</v>
      </c>
      <c r="F66" s="177">
        <f>$D66*'Module 2 - energy efficiency'!F41</f>
        <v>0</v>
      </c>
      <c r="G66" s="177">
        <f>$D66*'Module 2 - energy efficiency'!G41</f>
        <v>0</v>
      </c>
      <c r="H66" s="177">
        <f>$D66*'Module 2 - energy efficiency'!H41</f>
        <v>0</v>
      </c>
      <c r="I66" s="545">
        <v>0.57299999999999995</v>
      </c>
      <c r="J66" s="177">
        <f>E66*$I66</f>
        <v>0</v>
      </c>
      <c r="K66" s="177">
        <f t="shared" ref="K66:M66" si="50">F66*$I66</f>
        <v>0</v>
      </c>
      <c r="L66" s="177">
        <f t="shared" si="50"/>
        <v>0</v>
      </c>
      <c r="M66" s="177">
        <f t="shared" si="50"/>
        <v>0</v>
      </c>
      <c r="N66" s="549">
        <v>0.34399999999999997</v>
      </c>
      <c r="O66" s="178">
        <f>E66*$N66</f>
        <v>0</v>
      </c>
      <c r="P66" s="178">
        <f t="shared" ref="O66:R68" si="51">F66*$N66</f>
        <v>0</v>
      </c>
      <c r="Q66" s="178">
        <f t="shared" si="51"/>
        <v>0</v>
      </c>
      <c r="R66" s="186">
        <f t="shared" si="51"/>
        <v>0</v>
      </c>
    </row>
    <row r="67" spans="2:18" ht="30" x14ac:dyDescent="0.2">
      <c r="B67" s="104" t="s">
        <v>5</v>
      </c>
      <c r="C67" s="190" t="s">
        <v>0</v>
      </c>
      <c r="D67" s="179">
        <v>1</v>
      </c>
      <c r="E67" s="170">
        <f>$D67*'Module 2 - energy efficiency'!E42</f>
        <v>0</v>
      </c>
      <c r="F67" s="170">
        <f>$D67*'Module 2 - energy efficiency'!F42</f>
        <v>0</v>
      </c>
      <c r="G67" s="170">
        <f>$D67*'Module 2 - energy efficiency'!G42</f>
        <v>0</v>
      </c>
      <c r="H67" s="170">
        <f>$D67*'Module 2 - energy efficiency'!H42</f>
        <v>0</v>
      </c>
      <c r="I67" s="204">
        <v>0.57299999999999995</v>
      </c>
      <c r="J67" s="170">
        <f t="shared" ref="J67:J68" si="52">E67*$I67</f>
        <v>0</v>
      </c>
      <c r="K67" s="170">
        <f t="shared" ref="K67:K68" si="53">F67*$I67</f>
        <v>0</v>
      </c>
      <c r="L67" s="170">
        <f t="shared" ref="L67" si="54">G67*$I67</f>
        <v>0</v>
      </c>
      <c r="M67" s="170">
        <f>H67*$I67</f>
        <v>0</v>
      </c>
      <c r="N67" s="203">
        <v>0.34399999999999997</v>
      </c>
      <c r="O67" s="87">
        <f t="shared" si="51"/>
        <v>0</v>
      </c>
      <c r="P67" s="87">
        <f>F67*$N67</f>
        <v>0</v>
      </c>
      <c r="Q67" s="87">
        <f t="shared" si="51"/>
        <v>0</v>
      </c>
      <c r="R67" s="188">
        <f t="shared" si="51"/>
        <v>0</v>
      </c>
    </row>
    <row r="68" spans="2:18" ht="15.75" thickBot="1" x14ac:dyDescent="0.25">
      <c r="B68" s="105" t="s">
        <v>8</v>
      </c>
      <c r="C68" s="191" t="s">
        <v>0</v>
      </c>
      <c r="D68" s="183">
        <v>1</v>
      </c>
      <c r="E68" s="535">
        <f>$D68*'Module 2 - energy efficiency'!E43</f>
        <v>0</v>
      </c>
      <c r="F68" s="535">
        <f>$D68*'Module 2 - energy efficiency'!F43</f>
        <v>0</v>
      </c>
      <c r="G68" s="535">
        <f>$D68*'Module 2 - energy efficiency'!G43</f>
        <v>0</v>
      </c>
      <c r="H68" s="535">
        <f>$D68*'Module 2 - energy efficiency'!H43</f>
        <v>0</v>
      </c>
      <c r="I68" s="537">
        <v>0.25700000000000001</v>
      </c>
      <c r="J68" s="535">
        <f t="shared" si="52"/>
        <v>0</v>
      </c>
      <c r="K68" s="535">
        <f t="shared" si="53"/>
        <v>0</v>
      </c>
      <c r="L68" s="535">
        <f>G68*$I68</f>
        <v>0</v>
      </c>
      <c r="M68" s="535">
        <f t="shared" ref="M68" si="55">H68*$I68</f>
        <v>0</v>
      </c>
      <c r="N68" s="536">
        <v>0.14000000000000001</v>
      </c>
      <c r="O68" s="124">
        <f t="shared" si="51"/>
        <v>0</v>
      </c>
      <c r="P68" s="124">
        <f t="shared" si="51"/>
        <v>0</v>
      </c>
      <c r="Q68" s="124">
        <f>G68*$N68</f>
        <v>0</v>
      </c>
      <c r="R68" s="125">
        <f t="shared" si="51"/>
        <v>0</v>
      </c>
    </row>
    <row r="69" spans="2:18" ht="16.5" thickBot="1" x14ac:dyDescent="0.3">
      <c r="B69" s="742" t="s">
        <v>280</v>
      </c>
      <c r="C69" s="743"/>
      <c r="D69" s="744"/>
      <c r="E69" s="538">
        <f>SUM(E49:E55)+SUM(E57:E58)+SUM(E60:E64)+SUM(E66:E68)</f>
        <v>0</v>
      </c>
      <c r="F69" s="538">
        <f>SUM(F49:F55)+SUM(F57:F58)+SUM(F60:F64)+SUM(F66:F68)</f>
        <v>0</v>
      </c>
      <c r="G69" s="538">
        <f t="shared" ref="G69" si="56">SUM(G49:G55)+SUM(G57:G58)+SUM(G60:G64)+SUM(G66:G68)</f>
        <v>0</v>
      </c>
      <c r="H69" s="538">
        <f>SUM(H49:H55)+SUM(H57:H58)+SUM(H60:H64)+SUM(H66:H68)</f>
        <v>0</v>
      </c>
      <c r="I69" s="539" t="s">
        <v>169</v>
      </c>
      <c r="J69" s="538">
        <f>SUM(J49:J55)+SUM(J57:J58)+SUM(J60:J64)+SUM(J66:J68)</f>
        <v>0</v>
      </c>
      <c r="K69" s="538">
        <f t="shared" ref="K69:M69" si="57">SUM(K49:K55)+SUM(K57:K58)+SUM(K60:K64)+SUM(K66:K68)</f>
        <v>0</v>
      </c>
      <c r="L69" s="538">
        <f t="shared" si="57"/>
        <v>0</v>
      </c>
      <c r="M69" s="538">
        <f t="shared" si="57"/>
        <v>0</v>
      </c>
      <c r="N69" s="553" t="s">
        <v>168</v>
      </c>
      <c r="O69" s="551">
        <f>SUM(O49:O55)+SUM(O57:O58)+SUM(O60:O64)+SUM(O66:O68)</f>
        <v>0</v>
      </c>
      <c r="P69" s="551">
        <f>SUM(P49:P55)+SUM(P57:P58)+SUM(P60:P64)+SUM(P66:P68)</f>
        <v>0</v>
      </c>
      <c r="Q69" s="551">
        <f t="shared" ref="Q69" si="58">SUM(Q49:Q55)+SUM(Q57:Q58)+SUM(Q60:Q64)+SUM(Q66:Q68)</f>
        <v>0</v>
      </c>
      <c r="R69" s="552">
        <f>SUM(R49:R55)+SUM(R57:R58)+SUM(R60:R64)+SUM(R66:R68)</f>
        <v>0</v>
      </c>
    </row>
    <row r="71" spans="2:18" ht="23.25" customHeight="1" x14ac:dyDescent="0.2">
      <c r="B71" s="174" t="s">
        <v>76</v>
      </c>
      <c r="C71" s="205"/>
      <c r="D71" s="205"/>
      <c r="E71" s="205"/>
      <c r="F71" s="205"/>
      <c r="G71" s="205"/>
      <c r="H71" s="205"/>
      <c r="I71" s="205"/>
      <c r="J71" s="205"/>
      <c r="K71" s="205"/>
      <c r="L71" s="205"/>
      <c r="M71" s="206"/>
    </row>
    <row r="72" spans="2:18" s="83" customFormat="1" ht="21.75" customHeight="1" thickBot="1" x14ac:dyDescent="0.25">
      <c r="B72" s="736"/>
      <c r="C72" s="635"/>
      <c r="D72" s="635"/>
      <c r="E72" s="635"/>
      <c r="F72" s="635"/>
      <c r="G72" s="635"/>
      <c r="H72" s="635"/>
      <c r="I72" s="635"/>
      <c r="J72" s="158"/>
      <c r="K72" s="740"/>
      <c r="L72" s="741"/>
      <c r="M72" s="741"/>
    </row>
    <row r="73" spans="2:18" s="83" customFormat="1" ht="15.75" customHeight="1" x14ac:dyDescent="0.2">
      <c r="B73" s="175"/>
      <c r="C73" s="176"/>
      <c r="D73" s="721"/>
      <c r="E73" s="722" t="s">
        <v>69</v>
      </c>
      <c r="F73" s="722"/>
      <c r="G73" s="722"/>
      <c r="H73" s="723"/>
      <c r="I73" s="715" t="s">
        <v>77</v>
      </c>
      <c r="J73" s="716"/>
      <c r="K73" s="716"/>
      <c r="L73" s="716"/>
      <c r="M73" s="717"/>
    </row>
    <row r="74" spans="2:18" ht="64.5" customHeight="1" thickBot="1" x14ac:dyDescent="0.25">
      <c r="B74" s="533" t="s">
        <v>13</v>
      </c>
      <c r="C74" s="534" t="s">
        <v>12</v>
      </c>
      <c r="D74" s="530" t="s">
        <v>22</v>
      </c>
      <c r="E74" s="531">
        <f>'Module 1 - reference data'!I11</f>
        <v>2016</v>
      </c>
      <c r="F74" s="531">
        <f>E74+1</f>
        <v>2017</v>
      </c>
      <c r="G74" s="531">
        <f>F74+1</f>
        <v>2018</v>
      </c>
      <c r="H74" s="532">
        <f>G74+1</f>
        <v>2019</v>
      </c>
      <c r="I74" s="533" t="s">
        <v>221</v>
      </c>
      <c r="J74" s="531">
        <f>'Module 1 - reference data'!I11</f>
        <v>2016</v>
      </c>
      <c r="K74" s="531">
        <f>J74+1</f>
        <v>2017</v>
      </c>
      <c r="L74" s="531">
        <f>K74+1</f>
        <v>2018</v>
      </c>
      <c r="M74" s="532">
        <f>L74+1</f>
        <v>2019</v>
      </c>
    </row>
    <row r="75" spans="2:18" ht="15.75" customHeight="1" thickBot="1" x14ac:dyDescent="0.25">
      <c r="B75" s="727" t="s">
        <v>379</v>
      </c>
      <c r="C75" s="728"/>
      <c r="D75" s="728"/>
      <c r="E75" s="728"/>
      <c r="F75" s="728"/>
      <c r="G75" s="728"/>
      <c r="H75" s="728"/>
      <c r="I75" s="728"/>
      <c r="J75" s="728"/>
      <c r="K75" s="728"/>
      <c r="L75" s="728"/>
      <c r="M75" s="729"/>
    </row>
    <row r="76" spans="2:18" ht="15.75" customHeight="1" thickBot="1" x14ac:dyDescent="0.25">
      <c r="B76" s="727" t="s">
        <v>254</v>
      </c>
      <c r="C76" s="728"/>
      <c r="D76" s="728"/>
      <c r="E76" s="728"/>
      <c r="F76" s="728"/>
      <c r="G76" s="728"/>
      <c r="H76" s="728"/>
      <c r="I76" s="728"/>
      <c r="J76" s="728"/>
      <c r="K76" s="728"/>
      <c r="L76" s="728"/>
      <c r="M76" s="729"/>
    </row>
    <row r="77" spans="2:18" x14ac:dyDescent="0.2">
      <c r="B77" s="103" t="s">
        <v>219</v>
      </c>
      <c r="C77" s="518" t="s">
        <v>1</v>
      </c>
      <c r="D77" s="519">
        <v>8.33</v>
      </c>
      <c r="E77" s="177">
        <f>$D77*'Module 2 - energy efficiency'!E16</f>
        <v>0</v>
      </c>
      <c r="F77" s="177">
        <f>$D77*'Module 2 - energy efficiency'!F16</f>
        <v>0</v>
      </c>
      <c r="G77" s="177">
        <f>$D77*'Module 2 - energy efficiency'!G16</f>
        <v>0</v>
      </c>
      <c r="H77" s="177">
        <f>$D77*'Module 2 - energy efficiency'!H16</f>
        <v>0</v>
      </c>
      <c r="I77" s="540"/>
      <c r="J77" s="177">
        <f>$I77*'Module 2 - energy efficiency'!E16</f>
        <v>0</v>
      </c>
      <c r="K77" s="177">
        <f>$I77*'Module 2 - energy efficiency'!F16</f>
        <v>0</v>
      </c>
      <c r="L77" s="177">
        <f>$I77*'Module 2 - energy efficiency'!G16</f>
        <v>0</v>
      </c>
      <c r="M77" s="180">
        <f>$I77*'Module 2 - energy efficiency'!H16</f>
        <v>0</v>
      </c>
    </row>
    <row r="78" spans="2:18" x14ac:dyDescent="0.2">
      <c r="B78" s="104" t="s">
        <v>220</v>
      </c>
      <c r="C78" s="190" t="s">
        <v>1</v>
      </c>
      <c r="D78" s="179">
        <v>2.56</v>
      </c>
      <c r="E78" s="170">
        <f>$D78*'Module 2 - energy efficiency'!E17</f>
        <v>0</v>
      </c>
      <c r="F78" s="170">
        <f>$D78*'Module 2 - energy efficiency'!F17</f>
        <v>0</v>
      </c>
      <c r="G78" s="170">
        <f>$D78*'Module 2 - energy efficiency'!G17</f>
        <v>0</v>
      </c>
      <c r="H78" s="170">
        <f>$D78*'Module 2 - energy efficiency'!H17</f>
        <v>0</v>
      </c>
      <c r="I78" s="426"/>
      <c r="J78" s="170">
        <f>$I78*'Module 2 - energy efficiency'!E17</f>
        <v>0</v>
      </c>
      <c r="K78" s="170">
        <f>$I78*'Module 2 - energy efficiency'!F17</f>
        <v>0</v>
      </c>
      <c r="L78" s="170">
        <f>$I78*'Module 2 - energy efficiency'!G17</f>
        <v>0</v>
      </c>
      <c r="M78" s="181">
        <f>$I78*'Module 2 - energy efficiency'!H17</f>
        <v>0</v>
      </c>
    </row>
    <row r="79" spans="2:18" x14ac:dyDescent="0.2">
      <c r="B79" s="104" t="s">
        <v>7</v>
      </c>
      <c r="C79" s="190" t="s">
        <v>27</v>
      </c>
      <c r="D79" s="182">
        <v>9.9499999999999993</v>
      </c>
      <c r="E79" s="170">
        <f>$D79*'Module 2 - energy efficiency'!E18</f>
        <v>0</v>
      </c>
      <c r="F79" s="170">
        <f>$D79*'Module 2 - energy efficiency'!F18</f>
        <v>0</v>
      </c>
      <c r="G79" s="170">
        <f>$D79*'Module 2 - energy efficiency'!G18</f>
        <v>0</v>
      </c>
      <c r="H79" s="170">
        <f>$D79*'Module 2 - energy efficiency'!H18</f>
        <v>0</v>
      </c>
      <c r="I79" s="203">
        <v>2.4E-2</v>
      </c>
      <c r="J79" s="170">
        <f>$I79*'Module 2 - energy efficiency'!E18</f>
        <v>0</v>
      </c>
      <c r="K79" s="170">
        <f>$I79*'Module 2 - energy efficiency'!F18</f>
        <v>0</v>
      </c>
      <c r="L79" s="170">
        <f>$I79*'Module 2 - energy efficiency'!G18</f>
        <v>0</v>
      </c>
      <c r="M79" s="181">
        <f>$I79*'Module 2 - energy efficiency'!H18</f>
        <v>0</v>
      </c>
    </row>
    <row r="80" spans="2:18" x14ac:dyDescent="0.2">
      <c r="B80" s="104" t="s">
        <v>9</v>
      </c>
      <c r="C80" s="190" t="s">
        <v>0</v>
      </c>
      <c r="D80" s="179">
        <v>1</v>
      </c>
      <c r="E80" s="170">
        <f>$D80*'Module 2 - energy efficiency'!E19</f>
        <v>0</v>
      </c>
      <c r="F80" s="170">
        <f>$D80*'Module 2 - energy efficiency'!F19</f>
        <v>0</v>
      </c>
      <c r="G80" s="170">
        <f>$D80*'Module 2 - energy efficiency'!G19</f>
        <v>0</v>
      </c>
      <c r="H80" s="170">
        <f>$D80*'Module 2 - energy efficiency'!H19</f>
        <v>0</v>
      </c>
      <c r="I80" s="204">
        <v>7.0000000000000001E-3</v>
      </c>
      <c r="J80" s="170">
        <f>$I80*'Module 2 - energy efficiency'!E19</f>
        <v>0</v>
      </c>
      <c r="K80" s="170">
        <f>$I80*'Module 2 - energy efficiency'!F19</f>
        <v>0</v>
      </c>
      <c r="L80" s="170">
        <f>$I80*'Module 2 - energy efficiency'!G19</f>
        <v>0</v>
      </c>
      <c r="M80" s="181">
        <f>$I80*'Module 2 - energy efficiency'!H19</f>
        <v>0</v>
      </c>
    </row>
    <row r="81" spans="2:13" x14ac:dyDescent="0.2">
      <c r="B81" s="104" t="s">
        <v>21</v>
      </c>
      <c r="C81" s="190" t="s">
        <v>1</v>
      </c>
      <c r="D81" s="182">
        <v>3.71</v>
      </c>
      <c r="E81" s="170">
        <f>$D81*'Module 2 - energy efficiency'!E20</f>
        <v>0</v>
      </c>
      <c r="F81" s="170">
        <f>$D81*'Module 2 - energy efficiency'!F20</f>
        <v>0</v>
      </c>
      <c r="G81" s="170">
        <f>$D81*'Module 2 - energy efficiency'!G20</f>
        <v>0</v>
      </c>
      <c r="H81" s="170">
        <f>$D81*'Module 2 - energy efficiency'!H20</f>
        <v>0</v>
      </c>
      <c r="I81" s="204">
        <v>0.14399999999999999</v>
      </c>
      <c r="J81" s="170">
        <f>$I81*'Module 2 - energy efficiency'!E20</f>
        <v>0</v>
      </c>
      <c r="K81" s="170">
        <f>$I81*'Module 2 - energy efficiency'!F20</f>
        <v>0</v>
      </c>
      <c r="L81" s="170">
        <f>$I81*'Module 2 - energy efficiency'!G20</f>
        <v>0</v>
      </c>
      <c r="M81" s="181">
        <f>$I81*'Module 2 - energy efficiency'!H20</f>
        <v>0</v>
      </c>
    </row>
    <row r="82" spans="2:13" x14ac:dyDescent="0.2">
      <c r="B82" s="104" t="s">
        <v>11</v>
      </c>
      <c r="C82" s="190" t="s">
        <v>1</v>
      </c>
      <c r="D82" s="182">
        <v>4.5</v>
      </c>
      <c r="E82" s="170">
        <f>$D82*'Module 2 - energy efficiency'!E21</f>
        <v>0</v>
      </c>
      <c r="F82" s="170">
        <f>$D82*'Module 2 - energy efficiency'!F21</f>
        <v>0</v>
      </c>
      <c r="G82" s="170">
        <f>$D82*'Module 2 - energy efficiency'!G21</f>
        <v>0</v>
      </c>
      <c r="H82" s="170">
        <f>$D82*'Module 2 - energy efficiency'!H21</f>
        <v>0</v>
      </c>
      <c r="I82" s="204">
        <v>6.5000000000000002E-2</v>
      </c>
      <c r="J82" s="170">
        <f>$I82*'Module 2 - energy efficiency'!E21</f>
        <v>0</v>
      </c>
      <c r="K82" s="170">
        <f>$I82*'Module 2 - energy efficiency'!F21</f>
        <v>0</v>
      </c>
      <c r="L82" s="170">
        <f>$I82*'Module 2 - energy efficiency'!G21</f>
        <v>0</v>
      </c>
      <c r="M82" s="181">
        <f>$I82*'Module 2 - energy efficiency'!H21</f>
        <v>0</v>
      </c>
    </row>
    <row r="83" spans="2:13" ht="15.75" thickBot="1" x14ac:dyDescent="0.25">
      <c r="B83" s="420" t="s">
        <v>10</v>
      </c>
      <c r="C83" s="421" t="s">
        <v>1</v>
      </c>
      <c r="D83" s="526">
        <v>12.9</v>
      </c>
      <c r="E83" s="542">
        <f>$D83*'Module 2 - energy efficiency'!E22</f>
        <v>0</v>
      </c>
      <c r="F83" s="542">
        <f>$D83*'Module 2 - energy efficiency'!F22</f>
        <v>0</v>
      </c>
      <c r="G83" s="542">
        <f>$D83*'Module 2 - energy efficiency'!G22</f>
        <v>0</v>
      </c>
      <c r="H83" s="542">
        <f>$D83*'Module 2 - energy efficiency'!H22</f>
        <v>0</v>
      </c>
      <c r="I83" s="543">
        <v>1.6E-2</v>
      </c>
      <c r="J83" s="542">
        <f>$I83*'Module 2 - energy efficiency'!E22</f>
        <v>0</v>
      </c>
      <c r="K83" s="542">
        <f>$I83*'Module 2 - energy efficiency'!F22</f>
        <v>0</v>
      </c>
      <c r="L83" s="542">
        <f>$I83*'Module 2 - energy efficiency'!G22</f>
        <v>0</v>
      </c>
      <c r="M83" s="558">
        <f>$I83*'Module 2 - energy efficiency'!H22</f>
        <v>0</v>
      </c>
    </row>
    <row r="84" spans="2:13" ht="15.75" customHeight="1" thickBot="1" x14ac:dyDescent="0.25">
      <c r="B84" s="727" t="s">
        <v>38</v>
      </c>
      <c r="C84" s="728"/>
      <c r="D84" s="728"/>
      <c r="E84" s="728"/>
      <c r="F84" s="728"/>
      <c r="G84" s="728"/>
      <c r="H84" s="728"/>
      <c r="I84" s="728"/>
      <c r="J84" s="728"/>
      <c r="K84" s="728"/>
      <c r="L84" s="728"/>
      <c r="M84" s="729"/>
    </row>
    <row r="85" spans="2:13" ht="18" x14ac:dyDescent="0.2">
      <c r="B85" s="103" t="s">
        <v>31</v>
      </c>
      <c r="C85" s="518" t="s">
        <v>272</v>
      </c>
      <c r="D85" s="519">
        <v>14.7</v>
      </c>
      <c r="E85" s="177">
        <f>$D85*'Module 2 - energy efficiency'!E25</f>
        <v>0</v>
      </c>
      <c r="F85" s="177">
        <f>$D85*'Module 2 - energy efficiency'!F25</f>
        <v>0</v>
      </c>
      <c r="G85" s="177">
        <f>$D85*'Module 2 - energy efficiency'!G25</f>
        <v>0</v>
      </c>
      <c r="H85" s="177">
        <f>$D85*'Module 2 - energy efficiency'!H25</f>
        <v>0</v>
      </c>
      <c r="I85" s="545">
        <v>223.9</v>
      </c>
      <c r="J85" s="177">
        <f>$I85*'Module 2 - energy efficiency'!E25</f>
        <v>0</v>
      </c>
      <c r="K85" s="177">
        <f>$I85*'Module 2 - energy efficiency'!F25</f>
        <v>0</v>
      </c>
      <c r="L85" s="177">
        <f>$I85*'Module 2 - energy efficiency'!G25</f>
        <v>0</v>
      </c>
      <c r="M85" s="180">
        <f>$I85*'Module 2 - energy efficiency'!H25</f>
        <v>0</v>
      </c>
    </row>
    <row r="86" spans="2:13" ht="18.75" thickBot="1" x14ac:dyDescent="0.25">
      <c r="B86" s="524" t="s">
        <v>33</v>
      </c>
      <c r="C86" s="421" t="s">
        <v>272</v>
      </c>
      <c r="D86" s="520"/>
      <c r="E86" s="542">
        <f>$D86*'Module 2 - energy efficiency'!E26</f>
        <v>0</v>
      </c>
      <c r="F86" s="542">
        <f>$D86*'Module 2 - energy efficiency'!F26</f>
        <v>0</v>
      </c>
      <c r="G86" s="542">
        <f>$D86*'Module 2 - energy efficiency'!G26</f>
        <v>0</v>
      </c>
      <c r="H86" s="542">
        <f>$D86*'Module 2 - energy efficiency'!H26</f>
        <v>0</v>
      </c>
      <c r="I86" s="546"/>
      <c r="J86" s="542">
        <f>$I86*'Module 2 - energy efficiency'!E26</f>
        <v>0</v>
      </c>
      <c r="K86" s="542">
        <f>$I86*'Module 2 - energy efficiency'!F26</f>
        <v>0</v>
      </c>
      <c r="L86" s="542">
        <f>$I86*'Module 2 - energy efficiency'!G26</f>
        <v>0</v>
      </c>
      <c r="M86" s="558">
        <f>$I86*'Module 2 - energy efficiency'!H26</f>
        <v>0</v>
      </c>
    </row>
    <row r="87" spans="2:13" ht="15.75" customHeight="1" thickBot="1" x14ac:dyDescent="0.25">
      <c r="B87" s="727" t="s">
        <v>71</v>
      </c>
      <c r="C87" s="728"/>
      <c r="D87" s="728"/>
      <c r="E87" s="728"/>
      <c r="F87" s="728"/>
      <c r="G87" s="728"/>
      <c r="H87" s="728"/>
      <c r="I87" s="728"/>
      <c r="J87" s="728"/>
      <c r="K87" s="728"/>
      <c r="L87" s="728"/>
      <c r="M87" s="729"/>
    </row>
    <row r="88" spans="2:13" x14ac:dyDescent="0.2">
      <c r="B88" s="103" t="s">
        <v>17</v>
      </c>
      <c r="C88" s="518" t="s">
        <v>27</v>
      </c>
      <c r="D88" s="548"/>
      <c r="E88" s="177">
        <f>$D88*'Module 2 - energy efficiency'!E29</f>
        <v>0</v>
      </c>
      <c r="F88" s="177">
        <f>$D88*'Module 2 - energy efficiency'!F29</f>
        <v>0</v>
      </c>
      <c r="G88" s="177">
        <f>$D88*'Module 2 - energy efficiency'!G29</f>
        <v>0</v>
      </c>
      <c r="H88" s="177">
        <f>$D88*'Module 2 - energy efficiency'!H29</f>
        <v>0</v>
      </c>
      <c r="I88" s="545">
        <v>5.0000000000000001E-3</v>
      </c>
      <c r="J88" s="177">
        <f>$I88*'Module 2 - energy efficiency'!E29</f>
        <v>0</v>
      </c>
      <c r="K88" s="177">
        <f>$I88*'Module 2 - energy efficiency'!F29</f>
        <v>0</v>
      </c>
      <c r="L88" s="177">
        <f>$I88*'Module 2 - energy efficiency'!G29</f>
        <v>0</v>
      </c>
      <c r="M88" s="180">
        <f>$I88*'Module 2 - energy efficiency'!H29</f>
        <v>0</v>
      </c>
    </row>
    <row r="89" spans="2:13" ht="30" x14ac:dyDescent="0.2">
      <c r="B89" s="104" t="s">
        <v>4</v>
      </c>
      <c r="C89" s="190" t="s">
        <v>1</v>
      </c>
      <c r="D89" s="179">
        <v>12.9</v>
      </c>
      <c r="E89" s="170">
        <f>$D89*'Module 2 - energy efficiency'!E30</f>
        <v>0</v>
      </c>
      <c r="F89" s="170">
        <f>$D89*'Module 2 - energy efficiency'!F30</f>
        <v>0</v>
      </c>
      <c r="G89" s="170">
        <f>$D89*'Module 2 - energy efficiency'!G30</f>
        <v>0</v>
      </c>
      <c r="H89" s="170">
        <f>$D89*'Module 2 - energy efficiency'!H30</f>
        <v>0</v>
      </c>
      <c r="I89" s="204">
        <v>1.6E-2</v>
      </c>
      <c r="J89" s="170">
        <f>$I89*'Module 2 - energy efficiency'!E30</f>
        <v>0</v>
      </c>
      <c r="K89" s="170">
        <f>$I89*'Module 2 - energy efficiency'!F30</f>
        <v>0</v>
      </c>
      <c r="L89" s="170">
        <f>$I89*'Module 2 - energy efficiency'!G30</f>
        <v>0</v>
      </c>
      <c r="M89" s="181">
        <f>$I89*'Module 2 - energy efficiency'!H30</f>
        <v>0</v>
      </c>
    </row>
    <row r="90" spans="2:13" ht="30" x14ac:dyDescent="0.2">
      <c r="B90" s="104" t="s">
        <v>28</v>
      </c>
      <c r="C90" s="190" t="s">
        <v>27</v>
      </c>
      <c r="D90" s="182">
        <v>9.9</v>
      </c>
      <c r="E90" s="170">
        <f>$D90*'Module 2 - energy efficiency'!E31</f>
        <v>0</v>
      </c>
      <c r="F90" s="170">
        <f>$D90*'Module 2 - energy efficiency'!F31</f>
        <v>0</v>
      </c>
      <c r="G90" s="170">
        <f>$D90*'Module 2 - energy efficiency'!G31</f>
        <v>0</v>
      </c>
      <c r="H90" s="170">
        <f>$D90*'Module 2 - energy efficiency'!H31</f>
        <v>0</v>
      </c>
      <c r="I90" s="207"/>
      <c r="J90" s="170">
        <f>$I90*'Module 2 - energy efficiency'!E31</f>
        <v>0</v>
      </c>
      <c r="K90" s="170">
        <f>$I90*'Module 2 - energy efficiency'!F31</f>
        <v>0</v>
      </c>
      <c r="L90" s="170">
        <f>$I90*'Module 2 - energy efficiency'!G31</f>
        <v>0</v>
      </c>
      <c r="M90" s="181">
        <f>$I90*'Module 2 - energy efficiency'!H31</f>
        <v>0</v>
      </c>
    </row>
    <row r="91" spans="2:13" ht="30" x14ac:dyDescent="0.2">
      <c r="B91" s="104" t="s">
        <v>29</v>
      </c>
      <c r="C91" s="190" t="s">
        <v>27</v>
      </c>
      <c r="D91" s="182">
        <v>9.9</v>
      </c>
      <c r="E91" s="170">
        <f>$D91*'Module 2 - energy efficiency'!E32</f>
        <v>0</v>
      </c>
      <c r="F91" s="170">
        <f>$D91*'Module 2 - energy efficiency'!F32</f>
        <v>0</v>
      </c>
      <c r="G91" s="170">
        <f>$D91*'Module 2 - energy efficiency'!G32</f>
        <v>0</v>
      </c>
      <c r="H91" s="170">
        <f>$D91*'Module 2 - energy efficiency'!H32</f>
        <v>0</v>
      </c>
      <c r="I91" s="207"/>
      <c r="J91" s="170">
        <f>$I91*'Module 2 - energy efficiency'!E32</f>
        <v>0</v>
      </c>
      <c r="K91" s="170">
        <f>$I91*'Module 2 - energy efficiency'!F32</f>
        <v>0</v>
      </c>
      <c r="L91" s="170">
        <f>$I91*'Module 2 - energy efficiency'!G32</f>
        <v>0</v>
      </c>
      <c r="M91" s="181">
        <f>$I91*'Module 2 - energy efficiency'!H32</f>
        <v>0</v>
      </c>
    </row>
    <row r="92" spans="2:13" ht="15.75" thickBot="1" x14ac:dyDescent="0.25">
      <c r="B92" s="420" t="s">
        <v>6</v>
      </c>
      <c r="C92" s="421" t="s">
        <v>27</v>
      </c>
      <c r="D92" s="526">
        <v>8.94</v>
      </c>
      <c r="E92" s="542">
        <f>$D92*'Module 2 - energy efficiency'!E33</f>
        <v>0</v>
      </c>
      <c r="F92" s="542">
        <f>$D92*'Module 2 - energy efficiency'!F33</f>
        <v>0</v>
      </c>
      <c r="G92" s="542">
        <f>$D92*'Module 2 - energy efficiency'!G33</f>
        <v>0</v>
      </c>
      <c r="H92" s="542">
        <f>$D92*'Module 2 - energy efficiency'!H33</f>
        <v>0</v>
      </c>
      <c r="I92" s="544">
        <v>2.4E-2</v>
      </c>
      <c r="J92" s="542">
        <f>$I92*'Module 2 - energy efficiency'!E33</f>
        <v>0</v>
      </c>
      <c r="K92" s="542">
        <f>$I92*'Module 2 - energy efficiency'!F33</f>
        <v>0</v>
      </c>
      <c r="L92" s="542">
        <f>$I92*'Module 2 - energy efficiency'!G33</f>
        <v>0</v>
      </c>
      <c r="M92" s="558">
        <f>$I92*'Module 2 - energy efficiency'!H33</f>
        <v>0</v>
      </c>
    </row>
    <row r="93" spans="2:13" ht="15" customHeight="1" thickBot="1" x14ac:dyDescent="0.25">
      <c r="B93" s="727" t="s">
        <v>32</v>
      </c>
      <c r="C93" s="728"/>
      <c r="D93" s="728"/>
      <c r="E93" s="728"/>
      <c r="F93" s="728"/>
      <c r="G93" s="728"/>
      <c r="H93" s="728"/>
      <c r="I93" s="728"/>
      <c r="J93" s="728"/>
      <c r="K93" s="728"/>
      <c r="L93" s="728"/>
      <c r="M93" s="729"/>
    </row>
    <row r="94" spans="2:13" x14ac:dyDescent="0.2">
      <c r="B94" s="141" t="s">
        <v>3</v>
      </c>
      <c r="C94" s="554" t="s">
        <v>0</v>
      </c>
      <c r="D94" s="555">
        <v>1</v>
      </c>
      <c r="E94" s="195">
        <f>$D94*'Module 2 - energy efficiency'!E41</f>
        <v>0</v>
      </c>
      <c r="F94" s="195">
        <f>$D94*'Module 2 - energy efficiency'!F41</f>
        <v>0</v>
      </c>
      <c r="G94" s="195">
        <f>$D94*'Module 2 - energy efficiency'!G41</f>
        <v>0</v>
      </c>
      <c r="H94" s="195">
        <f>$D94*'Module 2 - energy efficiency'!H41</f>
        <v>0</v>
      </c>
      <c r="I94" s="556">
        <v>4.1000000000000002E-2</v>
      </c>
      <c r="J94" s="195">
        <f>$I94*'Module 2 - energy efficiency'!E41</f>
        <v>0</v>
      </c>
      <c r="K94" s="195">
        <f>$I94*'Module 2 - energy efficiency'!F41</f>
        <v>0</v>
      </c>
      <c r="L94" s="195">
        <f>$I94*'Module 2 - energy efficiency'!G41</f>
        <v>0</v>
      </c>
      <c r="M94" s="436">
        <f>$I94*'Module 2 - energy efficiency'!H41</f>
        <v>0</v>
      </c>
    </row>
    <row r="95" spans="2:13" ht="30" x14ac:dyDescent="0.2">
      <c r="B95" s="104" t="s">
        <v>5</v>
      </c>
      <c r="C95" s="190" t="s">
        <v>0</v>
      </c>
      <c r="D95" s="179">
        <v>1</v>
      </c>
      <c r="E95" s="170">
        <f>$D95*'Module 2 - energy efficiency'!E42</f>
        <v>0</v>
      </c>
      <c r="F95" s="170">
        <f>$D95*'Module 2 - energy efficiency'!F42</f>
        <v>0</v>
      </c>
      <c r="G95" s="170">
        <f>$D95*'Module 2 - energy efficiency'!G42</f>
        <v>0</v>
      </c>
      <c r="H95" s="170">
        <f>$D95*'Module 2 - energy efficiency'!H42</f>
        <v>0</v>
      </c>
      <c r="I95" s="204">
        <v>4.1000000000000002E-2</v>
      </c>
      <c r="J95" s="170">
        <f>$I95*'Module 2 - energy efficiency'!E42</f>
        <v>0</v>
      </c>
      <c r="K95" s="170">
        <f>$I95*'Module 2 - energy efficiency'!F42</f>
        <v>0</v>
      </c>
      <c r="L95" s="170">
        <f>$I95*'Module 2 - energy efficiency'!G42</f>
        <v>0</v>
      </c>
      <c r="M95" s="181">
        <f>$I95*'Module 2 - energy efficiency'!H42</f>
        <v>0</v>
      </c>
    </row>
    <row r="96" spans="2:13" ht="15.75" thickBot="1" x14ac:dyDescent="0.25">
      <c r="B96" s="105" t="s">
        <v>8</v>
      </c>
      <c r="C96" s="191" t="s">
        <v>0</v>
      </c>
      <c r="D96" s="183">
        <v>1</v>
      </c>
      <c r="E96" s="535">
        <f>$D96*'Module 2 - energy efficiency'!E43</f>
        <v>0</v>
      </c>
      <c r="F96" s="535">
        <f>$D96*'Module 2 - energy efficiency'!F43</f>
        <v>0</v>
      </c>
      <c r="G96" s="535">
        <f>$D96*'Module 2 - energy efficiency'!G43</f>
        <v>0</v>
      </c>
      <c r="H96" s="535">
        <f>$D96*'Module 2 - energy efficiency'!H43</f>
        <v>0</v>
      </c>
      <c r="I96" s="537">
        <v>1.9E-2</v>
      </c>
      <c r="J96" s="535">
        <f>$I96*'Module 2 - energy efficiency'!E43</f>
        <v>0</v>
      </c>
      <c r="K96" s="535">
        <f>$I96*'Module 2 - energy efficiency'!F43</f>
        <v>0</v>
      </c>
      <c r="L96" s="535">
        <f>$I96*'Module 2 - energy efficiency'!G43</f>
        <v>0</v>
      </c>
      <c r="M96" s="557">
        <f>$I96*'Module 2 - energy efficiency'!H43</f>
        <v>0</v>
      </c>
    </row>
    <row r="97" spans="2:13" ht="16.5" thickBot="1" x14ac:dyDescent="0.3">
      <c r="B97" s="730" t="s">
        <v>280</v>
      </c>
      <c r="C97" s="731"/>
      <c r="D97" s="732"/>
      <c r="E97" s="551">
        <f>SUM(E77:E96)</f>
        <v>0</v>
      </c>
      <c r="F97" s="551">
        <f>SUM(F77:F96)</f>
        <v>0</v>
      </c>
      <c r="G97" s="551">
        <f>SUM(G77:G96)</f>
        <v>0</v>
      </c>
      <c r="H97" s="552">
        <f>SUM(H77:H96)</f>
        <v>0</v>
      </c>
      <c r="I97" s="553" t="s">
        <v>170</v>
      </c>
      <c r="J97" s="551">
        <f>SUM(J77:J96)</f>
        <v>0</v>
      </c>
      <c r="K97" s="551">
        <f>SUM(K77:K96)</f>
        <v>0</v>
      </c>
      <c r="L97" s="551">
        <f>SUM(L77:L96)</f>
        <v>0</v>
      </c>
      <c r="M97" s="552">
        <f>SUM(M77:M96)</f>
        <v>0</v>
      </c>
    </row>
  </sheetData>
  <mergeCells count="45">
    <mergeCell ref="B87:M87"/>
    <mergeCell ref="B93:M93"/>
    <mergeCell ref="B28:M28"/>
    <mergeCell ref="B34:M34"/>
    <mergeCell ref="B65:R65"/>
    <mergeCell ref="B59:R59"/>
    <mergeCell ref="B56:R56"/>
    <mergeCell ref="B47:R47"/>
    <mergeCell ref="B48:R48"/>
    <mergeCell ref="B75:M75"/>
    <mergeCell ref="B69:D69"/>
    <mergeCell ref="D45:H45"/>
    <mergeCell ref="D73:H73"/>
    <mergeCell ref="N45:R45"/>
    <mergeCell ref="K44:M44"/>
    <mergeCell ref="B16:M16"/>
    <mergeCell ref="B17:M17"/>
    <mergeCell ref="B25:M25"/>
    <mergeCell ref="B97:D97"/>
    <mergeCell ref="B38:D38"/>
    <mergeCell ref="B44:I44"/>
    <mergeCell ref="B39:D39"/>
    <mergeCell ref="B72:I72"/>
    <mergeCell ref="I45:M45"/>
    <mergeCell ref="K72:M72"/>
    <mergeCell ref="I73:M73"/>
    <mergeCell ref="B40:D40"/>
    <mergeCell ref="B41:D41"/>
    <mergeCell ref="B43:R43"/>
    <mergeCell ref="B76:M76"/>
    <mergeCell ref="B84:M84"/>
    <mergeCell ref="B2:I2"/>
    <mergeCell ref="J2:K2"/>
    <mergeCell ref="B4:D4"/>
    <mergeCell ref="E4:L4"/>
    <mergeCell ref="B5:D5"/>
    <mergeCell ref="E5:L5"/>
    <mergeCell ref="B6:D6"/>
    <mergeCell ref="E6:L6"/>
    <mergeCell ref="B7:D7"/>
    <mergeCell ref="E7:L7"/>
    <mergeCell ref="I14:M14"/>
    <mergeCell ref="B10:M10"/>
    <mergeCell ref="B12:M12"/>
    <mergeCell ref="D14:H14"/>
  </mergeCells>
  <pageMargins left="0.70866141732283472" right="0.70866141732283472" top="0.78740157480314965" bottom="0.78740157480314965" header="0.31496062992125984" footer="0.31496062992125984"/>
  <pageSetup paperSize="9" scale="4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9"/>
  <sheetViews>
    <sheetView topLeftCell="A43" zoomScale="70" zoomScaleNormal="70" workbookViewId="0">
      <selection activeCell="D82" sqref="D82"/>
    </sheetView>
  </sheetViews>
  <sheetFormatPr defaultColWidth="11.42578125" defaultRowHeight="15" x14ac:dyDescent="0.2"/>
  <cols>
    <col min="1" max="1" width="5.85546875" style="65" customWidth="1"/>
    <col min="2" max="2" width="33.85546875" style="65" customWidth="1"/>
    <col min="3" max="3" width="20.28515625" style="65" customWidth="1"/>
    <col min="4" max="4" width="20.140625" style="65" customWidth="1"/>
    <col min="5" max="5" width="25.85546875" style="65" customWidth="1"/>
    <col min="6" max="6" width="15.42578125" style="65" customWidth="1"/>
    <col min="7" max="7" width="14.28515625" style="65" customWidth="1"/>
    <col min="8" max="8" width="21.28515625" style="65" customWidth="1"/>
    <col min="9" max="9" width="16.140625" style="65" customWidth="1"/>
    <col min="10" max="10" width="16.28515625" style="65" customWidth="1"/>
    <col min="11" max="11" width="18.42578125" style="65" customWidth="1"/>
    <col min="12" max="12" width="15.140625" style="65" customWidth="1"/>
    <col min="13" max="13" width="14.7109375" style="65" customWidth="1"/>
    <col min="14" max="14" width="19" style="65" customWidth="1"/>
    <col min="15" max="15" width="15.5703125" style="65" customWidth="1"/>
    <col min="16" max="16" width="17" style="65" customWidth="1"/>
    <col min="17" max="17" width="15.42578125" style="65" customWidth="1"/>
    <col min="18" max="18" width="15.140625" style="65" customWidth="1"/>
    <col min="19" max="19" width="15.42578125" style="65" customWidth="1"/>
    <col min="20" max="20" width="14.28515625" style="65" bestFit="1" customWidth="1"/>
    <col min="21" max="16384" width="11.42578125" style="65"/>
  </cols>
  <sheetData>
    <row r="1" spans="2:17" ht="15.75" thickBot="1" x14ac:dyDescent="0.25"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</row>
    <row r="2" spans="2:17" ht="54" customHeight="1" thickBot="1" x14ac:dyDescent="0.35">
      <c r="B2" s="747" t="s">
        <v>234</v>
      </c>
      <c r="C2" s="748"/>
      <c r="D2" s="749"/>
      <c r="E2" s="749"/>
      <c r="F2" s="749"/>
      <c r="G2" s="749"/>
      <c r="H2" s="749"/>
      <c r="I2" s="749"/>
      <c r="J2" s="749"/>
      <c r="K2" s="749"/>
      <c r="L2" s="750"/>
      <c r="M2" s="745" t="s">
        <v>270</v>
      </c>
      <c r="N2" s="746"/>
    </row>
    <row r="3" spans="2:17" ht="36.75" customHeight="1" thickBot="1" x14ac:dyDescent="0.25"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9"/>
    </row>
    <row r="4" spans="2:17" ht="14.45" customHeight="1" x14ac:dyDescent="0.2">
      <c r="B4" s="636" t="s">
        <v>245</v>
      </c>
      <c r="C4" s="637"/>
      <c r="D4" s="637"/>
      <c r="E4" s="638" t="str">
        <f>'Module 1 - reference data'!$C$5:$C$5</f>
        <v>Super Cars</v>
      </c>
      <c r="F4" s="639"/>
      <c r="G4" s="639"/>
      <c r="H4" s="639"/>
      <c r="I4" s="639"/>
      <c r="J4" s="639"/>
      <c r="K4" s="639"/>
      <c r="L4" s="640"/>
      <c r="M4" s="90"/>
    </row>
    <row r="5" spans="2:17" ht="14.45" customHeight="1" x14ac:dyDescent="0.2">
      <c r="B5" s="655" t="s">
        <v>15</v>
      </c>
      <c r="C5" s="656"/>
      <c r="D5" s="657"/>
      <c r="E5" s="652" t="str">
        <f>'Module 1 - reference data'!$C$6:$C$6</f>
        <v>Kurfürstendamm, Berlin</v>
      </c>
      <c r="F5" s="653"/>
      <c r="G5" s="653"/>
      <c r="H5" s="653"/>
      <c r="I5" s="653"/>
      <c r="J5" s="653"/>
      <c r="K5" s="653"/>
      <c r="L5" s="654"/>
      <c r="M5" s="90"/>
    </row>
    <row r="6" spans="2:17" ht="14.45" customHeight="1" x14ac:dyDescent="0.2">
      <c r="B6" s="655" t="s">
        <v>26</v>
      </c>
      <c r="C6" s="656"/>
      <c r="D6" s="657"/>
      <c r="E6" s="685" t="str">
        <f>'Module 1 - reference data'!$C$7:$C$7</f>
        <v>DE</v>
      </c>
      <c r="F6" s="686"/>
      <c r="G6" s="686"/>
      <c r="H6" s="686"/>
      <c r="I6" s="686"/>
      <c r="J6" s="686"/>
      <c r="K6" s="686"/>
      <c r="L6" s="687"/>
      <c r="M6" s="90"/>
    </row>
    <row r="7" spans="2:17" ht="14.45" customHeight="1" thickBot="1" x14ac:dyDescent="0.25">
      <c r="B7" s="641" t="s">
        <v>244</v>
      </c>
      <c r="C7" s="642"/>
      <c r="D7" s="642"/>
      <c r="E7" s="643" t="str">
        <f>'Module 1 - reference data'!$C$8:$C$8</f>
        <v>Franz Meier</v>
      </c>
      <c r="F7" s="644"/>
      <c r="G7" s="644"/>
      <c r="H7" s="644"/>
      <c r="I7" s="644"/>
      <c r="J7" s="644"/>
      <c r="K7" s="644"/>
      <c r="L7" s="645"/>
      <c r="M7" s="90"/>
    </row>
    <row r="9" spans="2:17" ht="20.25" customHeight="1" x14ac:dyDescent="0.2">
      <c r="B9" s="224" t="s">
        <v>235</v>
      </c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6"/>
    </row>
    <row r="12" spans="2:17" ht="15.75" thickBot="1" x14ac:dyDescent="0.25">
      <c r="E12" s="221"/>
      <c r="F12" s="222"/>
      <c r="G12" s="222"/>
      <c r="H12" s="222"/>
      <c r="I12" s="222"/>
      <c r="J12" s="222"/>
      <c r="K12" s="222"/>
      <c r="L12" s="222"/>
      <c r="M12" s="222"/>
      <c r="N12" s="222"/>
      <c r="O12" s="222"/>
    </row>
    <row r="13" spans="2:17" ht="15.75" x14ac:dyDescent="0.2">
      <c r="B13" s="769" t="s">
        <v>281</v>
      </c>
      <c r="C13" s="758" t="s">
        <v>282</v>
      </c>
      <c r="D13" s="760" t="s">
        <v>255</v>
      </c>
      <c r="E13" s="762" t="s">
        <v>185</v>
      </c>
      <c r="F13" s="751">
        <f>'Module 1 - reference data'!I11</f>
        <v>2016</v>
      </c>
      <c r="G13" s="756"/>
      <c r="H13" s="757"/>
      <c r="I13" s="751">
        <f>F13+1</f>
        <v>2017</v>
      </c>
      <c r="J13" s="756"/>
      <c r="K13" s="757"/>
      <c r="L13" s="751">
        <f>I13+1</f>
        <v>2018</v>
      </c>
      <c r="M13" s="756"/>
      <c r="N13" s="757"/>
      <c r="O13" s="751">
        <f>L13+1</f>
        <v>2019</v>
      </c>
      <c r="P13" s="756"/>
      <c r="Q13" s="757"/>
    </row>
    <row r="14" spans="2:17" ht="81.75" customHeight="1" x14ac:dyDescent="0.2">
      <c r="B14" s="770"/>
      <c r="C14" s="759"/>
      <c r="D14" s="761"/>
      <c r="E14" s="763"/>
      <c r="F14" s="226" t="s">
        <v>261</v>
      </c>
      <c r="G14" s="225" t="s">
        <v>205</v>
      </c>
      <c r="H14" s="227" t="s">
        <v>35</v>
      </c>
      <c r="I14" s="226" t="s">
        <v>261</v>
      </c>
      <c r="J14" s="225" t="s">
        <v>205</v>
      </c>
      <c r="K14" s="227" t="s">
        <v>35</v>
      </c>
      <c r="L14" s="226" t="s">
        <v>261</v>
      </c>
      <c r="M14" s="225" t="s">
        <v>205</v>
      </c>
      <c r="N14" s="227" t="s">
        <v>35</v>
      </c>
      <c r="O14" s="226" t="s">
        <v>261</v>
      </c>
      <c r="P14" s="225" t="s">
        <v>205</v>
      </c>
      <c r="Q14" s="227" t="s">
        <v>35</v>
      </c>
    </row>
    <row r="15" spans="2:17" ht="15.75" customHeight="1" x14ac:dyDescent="0.2">
      <c r="B15" s="505" t="s">
        <v>238</v>
      </c>
      <c r="C15" s="216" t="s">
        <v>1</v>
      </c>
      <c r="D15" s="251" t="s">
        <v>24</v>
      </c>
      <c r="E15" s="240">
        <f>INDEX('dropdown list'!$G$4:$H$6,MATCH($C15,'dropdown list'!$G$4:$G$6,0),2)</f>
        <v>1E-3</v>
      </c>
      <c r="F15" s="210"/>
      <c r="G15" s="27">
        <f>F15*E15</f>
        <v>0</v>
      </c>
      <c r="H15" s="228"/>
      <c r="I15" s="210"/>
      <c r="J15" s="27">
        <f>I15*$E15</f>
        <v>0</v>
      </c>
      <c r="K15" s="228"/>
      <c r="L15" s="210"/>
      <c r="M15" s="27">
        <f t="shared" ref="M15:M40" si="0">L15*$E15</f>
        <v>0</v>
      </c>
      <c r="N15" s="228"/>
      <c r="O15" s="210"/>
      <c r="P15" s="27">
        <f t="shared" ref="P15:P40" si="1">O15*$E15</f>
        <v>0</v>
      </c>
      <c r="Q15" s="228"/>
    </row>
    <row r="16" spans="2:17" ht="15.75" customHeight="1" x14ac:dyDescent="0.2">
      <c r="B16" s="502"/>
      <c r="C16" s="208" t="s">
        <v>1</v>
      </c>
      <c r="D16" s="252" t="s">
        <v>24</v>
      </c>
      <c r="E16" s="240">
        <f>INDEX('dropdown list'!$G$4:$H$6,MATCH($C16,'dropdown list'!$G$4:$G$6,0),2)</f>
        <v>1E-3</v>
      </c>
      <c r="F16" s="229"/>
      <c r="G16" s="26">
        <f t="shared" ref="G16:G40" si="2">F16*E16</f>
        <v>0</v>
      </c>
      <c r="H16" s="230"/>
      <c r="I16" s="237"/>
      <c r="J16" s="26">
        <f t="shared" ref="J16:J40" si="3">I16*$E16</f>
        <v>0</v>
      </c>
      <c r="K16" s="147"/>
      <c r="L16" s="237"/>
      <c r="M16" s="26">
        <f t="shared" si="0"/>
        <v>0</v>
      </c>
      <c r="N16" s="147"/>
      <c r="O16" s="237"/>
      <c r="P16" s="26">
        <f t="shared" si="1"/>
        <v>0</v>
      </c>
      <c r="Q16" s="147"/>
    </row>
    <row r="17" spans="2:17" x14ac:dyDescent="0.2">
      <c r="B17" s="501"/>
      <c r="C17" s="211" t="s">
        <v>1</v>
      </c>
      <c r="D17" s="251" t="s">
        <v>24</v>
      </c>
      <c r="E17" s="240">
        <f>INDEX('dropdown list'!$G$4:$H$6,MATCH($C17,'dropdown list'!$G$4:$G$6,0),2)</f>
        <v>1E-3</v>
      </c>
      <c r="F17" s="231"/>
      <c r="G17" s="27">
        <f t="shared" si="2"/>
        <v>0</v>
      </c>
      <c r="H17" s="232"/>
      <c r="I17" s="238"/>
      <c r="J17" s="27">
        <f t="shared" si="3"/>
        <v>0</v>
      </c>
      <c r="K17" s="145"/>
      <c r="L17" s="238"/>
      <c r="M17" s="27">
        <f t="shared" si="0"/>
        <v>0</v>
      </c>
      <c r="N17" s="145"/>
      <c r="O17" s="238"/>
      <c r="P17" s="27">
        <f t="shared" si="1"/>
        <v>0</v>
      </c>
      <c r="Q17" s="145"/>
    </row>
    <row r="18" spans="2:17" x14ac:dyDescent="0.2">
      <c r="B18" s="501"/>
      <c r="C18" s="211" t="s">
        <v>1</v>
      </c>
      <c r="D18" s="251" t="s">
        <v>24</v>
      </c>
      <c r="E18" s="240">
        <f>INDEX('dropdown list'!$G$4:$H$6,MATCH($C18,'dropdown list'!$G$4:$G$6,0),2)</f>
        <v>1E-3</v>
      </c>
      <c r="F18" s="231"/>
      <c r="G18" s="27">
        <f t="shared" si="2"/>
        <v>0</v>
      </c>
      <c r="H18" s="232"/>
      <c r="I18" s="238"/>
      <c r="J18" s="27">
        <f t="shared" si="3"/>
        <v>0</v>
      </c>
      <c r="K18" s="145"/>
      <c r="L18" s="238"/>
      <c r="M18" s="27">
        <f t="shared" si="0"/>
        <v>0</v>
      </c>
      <c r="N18" s="145"/>
      <c r="O18" s="238"/>
      <c r="P18" s="27">
        <f t="shared" si="1"/>
        <v>0</v>
      </c>
      <c r="Q18" s="145"/>
    </row>
    <row r="19" spans="2:17" x14ac:dyDescent="0.2">
      <c r="B19" s="502"/>
      <c r="C19" s="208" t="s">
        <v>1</v>
      </c>
      <c r="D19" s="251" t="s">
        <v>24</v>
      </c>
      <c r="E19" s="240">
        <f>INDEX('dropdown list'!$G$4:$H$6,MATCH($C19,'dropdown list'!$G$4:$G$6,0),2)</f>
        <v>1E-3</v>
      </c>
      <c r="F19" s="231"/>
      <c r="G19" s="27">
        <f t="shared" si="2"/>
        <v>0</v>
      </c>
      <c r="H19" s="232"/>
      <c r="I19" s="238"/>
      <c r="J19" s="27">
        <f t="shared" si="3"/>
        <v>0</v>
      </c>
      <c r="K19" s="145"/>
      <c r="L19" s="238"/>
      <c r="M19" s="27">
        <f t="shared" si="0"/>
        <v>0</v>
      </c>
      <c r="N19" s="145"/>
      <c r="O19" s="238"/>
      <c r="P19" s="27">
        <f t="shared" si="1"/>
        <v>0</v>
      </c>
      <c r="Q19" s="145"/>
    </row>
    <row r="20" spans="2:17" x14ac:dyDescent="0.2">
      <c r="B20" s="503"/>
      <c r="C20" s="211" t="s">
        <v>1</v>
      </c>
      <c r="D20" s="251" t="s">
        <v>24</v>
      </c>
      <c r="E20" s="240">
        <f>INDEX('dropdown list'!$G$4:$H$6,MATCH($C20,'dropdown list'!$G$4:$G$6,0),2)</f>
        <v>1E-3</v>
      </c>
      <c r="F20" s="231"/>
      <c r="G20" s="27">
        <f t="shared" si="2"/>
        <v>0</v>
      </c>
      <c r="H20" s="232"/>
      <c r="I20" s="238"/>
      <c r="J20" s="27">
        <f t="shared" si="3"/>
        <v>0</v>
      </c>
      <c r="K20" s="145"/>
      <c r="L20" s="238"/>
      <c r="M20" s="27">
        <f t="shared" si="0"/>
        <v>0</v>
      </c>
      <c r="N20" s="145"/>
      <c r="O20" s="238"/>
      <c r="P20" s="27">
        <f t="shared" si="1"/>
        <v>0</v>
      </c>
      <c r="Q20" s="145"/>
    </row>
    <row r="21" spans="2:17" ht="15.75" x14ac:dyDescent="0.2">
      <c r="B21" s="503"/>
      <c r="C21" s="211" t="s">
        <v>1</v>
      </c>
      <c r="D21" s="251" t="s">
        <v>24</v>
      </c>
      <c r="E21" s="240">
        <f>INDEX('dropdown list'!$G$4:$H$6,MATCH($C21,'dropdown list'!$G$4:$G$6,0),2)</f>
        <v>1E-3</v>
      </c>
      <c r="F21" s="233"/>
      <c r="G21" s="27">
        <f t="shared" si="2"/>
        <v>0</v>
      </c>
      <c r="H21" s="232"/>
      <c r="I21" s="238"/>
      <c r="J21" s="27">
        <f t="shared" si="3"/>
        <v>0</v>
      </c>
      <c r="K21" s="145"/>
      <c r="L21" s="238"/>
      <c r="M21" s="27">
        <f t="shared" si="0"/>
        <v>0</v>
      </c>
      <c r="N21" s="145"/>
      <c r="O21" s="238"/>
      <c r="P21" s="27">
        <f t="shared" si="1"/>
        <v>0</v>
      </c>
      <c r="Q21" s="145"/>
    </row>
    <row r="22" spans="2:17" x14ac:dyDescent="0.2">
      <c r="B22" s="503"/>
      <c r="C22" s="211" t="s">
        <v>1</v>
      </c>
      <c r="D22" s="251" t="s">
        <v>24</v>
      </c>
      <c r="E22" s="240">
        <f>INDEX('dropdown list'!$G$4:$H$6,MATCH($C22,'dropdown list'!$G$4:$G$6,0),2)</f>
        <v>1E-3</v>
      </c>
      <c r="F22" s="231"/>
      <c r="G22" s="27">
        <f t="shared" si="2"/>
        <v>0</v>
      </c>
      <c r="H22" s="232"/>
      <c r="I22" s="238"/>
      <c r="J22" s="27">
        <f t="shared" si="3"/>
        <v>0</v>
      </c>
      <c r="K22" s="145"/>
      <c r="L22" s="238"/>
      <c r="M22" s="27">
        <f t="shared" si="0"/>
        <v>0</v>
      </c>
      <c r="N22" s="145"/>
      <c r="O22" s="238"/>
      <c r="P22" s="27">
        <f t="shared" si="1"/>
        <v>0</v>
      </c>
      <c r="Q22" s="145"/>
    </row>
    <row r="23" spans="2:17" x14ac:dyDescent="0.2">
      <c r="B23" s="503"/>
      <c r="C23" s="211" t="s">
        <v>1</v>
      </c>
      <c r="D23" s="251" t="s">
        <v>24</v>
      </c>
      <c r="E23" s="240">
        <f>INDEX('dropdown list'!$G$4:$H$6,MATCH($C23,'dropdown list'!$G$4:$G$6,0),2)</f>
        <v>1E-3</v>
      </c>
      <c r="F23" s="231"/>
      <c r="G23" s="27">
        <f t="shared" si="2"/>
        <v>0</v>
      </c>
      <c r="H23" s="232"/>
      <c r="I23" s="238"/>
      <c r="J23" s="27">
        <f t="shared" si="3"/>
        <v>0</v>
      </c>
      <c r="K23" s="145"/>
      <c r="L23" s="238"/>
      <c r="M23" s="27">
        <f t="shared" si="0"/>
        <v>0</v>
      </c>
      <c r="N23" s="145"/>
      <c r="O23" s="238"/>
      <c r="P23" s="27">
        <f t="shared" si="1"/>
        <v>0</v>
      </c>
      <c r="Q23" s="145"/>
    </row>
    <row r="24" spans="2:17" x14ac:dyDescent="0.2">
      <c r="B24" s="503"/>
      <c r="C24" s="211" t="s">
        <v>1</v>
      </c>
      <c r="D24" s="251" t="s">
        <v>24</v>
      </c>
      <c r="E24" s="240">
        <f>INDEX('dropdown list'!$G$4:$H$6,MATCH($C24,'dropdown list'!$G$4:$G$6,0),2)</f>
        <v>1E-3</v>
      </c>
      <c r="F24" s="231"/>
      <c r="G24" s="27">
        <f t="shared" si="2"/>
        <v>0</v>
      </c>
      <c r="H24" s="232"/>
      <c r="I24" s="238"/>
      <c r="J24" s="27">
        <f t="shared" si="3"/>
        <v>0</v>
      </c>
      <c r="K24" s="145"/>
      <c r="L24" s="238"/>
      <c r="M24" s="27">
        <f t="shared" si="0"/>
        <v>0</v>
      </c>
      <c r="N24" s="145"/>
      <c r="O24" s="238"/>
      <c r="P24" s="27">
        <f t="shared" si="1"/>
        <v>0</v>
      </c>
      <c r="Q24" s="145"/>
    </row>
    <row r="25" spans="2:17" x14ac:dyDescent="0.2">
      <c r="B25" s="503"/>
      <c r="C25" s="211" t="s">
        <v>1</v>
      </c>
      <c r="D25" s="251" t="s">
        <v>24</v>
      </c>
      <c r="E25" s="240">
        <f>INDEX('dropdown list'!$G$4:$H$6,MATCH($C25,'dropdown list'!$G$4:$G$6,0),2)</f>
        <v>1E-3</v>
      </c>
      <c r="F25" s="231"/>
      <c r="G25" s="27">
        <f t="shared" si="2"/>
        <v>0</v>
      </c>
      <c r="H25" s="232"/>
      <c r="I25" s="238"/>
      <c r="J25" s="27">
        <f t="shared" si="3"/>
        <v>0</v>
      </c>
      <c r="K25" s="145"/>
      <c r="L25" s="238"/>
      <c r="M25" s="27">
        <f t="shared" si="0"/>
        <v>0</v>
      </c>
      <c r="N25" s="145"/>
      <c r="O25" s="238"/>
      <c r="P25" s="27">
        <f t="shared" si="1"/>
        <v>0</v>
      </c>
      <c r="Q25" s="145"/>
    </row>
    <row r="26" spans="2:17" x14ac:dyDescent="0.2">
      <c r="B26" s="503"/>
      <c r="C26" s="211" t="s">
        <v>1</v>
      </c>
      <c r="D26" s="251" t="s">
        <v>24</v>
      </c>
      <c r="E26" s="240">
        <f>INDEX('dropdown list'!$G$4:$H$6,MATCH($C26,'dropdown list'!$G$4:$G$6,0),2)</f>
        <v>1E-3</v>
      </c>
      <c r="F26" s="231"/>
      <c r="G26" s="27">
        <f t="shared" si="2"/>
        <v>0</v>
      </c>
      <c r="H26" s="232"/>
      <c r="I26" s="238"/>
      <c r="J26" s="27">
        <f t="shared" si="3"/>
        <v>0</v>
      </c>
      <c r="K26" s="145"/>
      <c r="L26" s="238"/>
      <c r="M26" s="27">
        <f t="shared" si="0"/>
        <v>0</v>
      </c>
      <c r="N26" s="145"/>
      <c r="O26" s="238"/>
      <c r="P26" s="27">
        <f t="shared" si="1"/>
        <v>0</v>
      </c>
      <c r="Q26" s="145"/>
    </row>
    <row r="27" spans="2:17" x14ac:dyDescent="0.2">
      <c r="B27" s="503"/>
      <c r="C27" s="211" t="s">
        <v>1</v>
      </c>
      <c r="D27" s="251" t="s">
        <v>24</v>
      </c>
      <c r="E27" s="240">
        <f>INDEX('dropdown list'!$G$4:$H$6,MATCH($C27,'dropdown list'!$G$4:$G$6,0),2)</f>
        <v>1E-3</v>
      </c>
      <c r="F27" s="231"/>
      <c r="G27" s="27">
        <f t="shared" si="2"/>
        <v>0</v>
      </c>
      <c r="H27" s="232"/>
      <c r="I27" s="238"/>
      <c r="J27" s="27">
        <f t="shared" si="3"/>
        <v>0</v>
      </c>
      <c r="K27" s="145"/>
      <c r="L27" s="238"/>
      <c r="M27" s="27">
        <f t="shared" si="0"/>
        <v>0</v>
      </c>
      <c r="N27" s="145"/>
      <c r="O27" s="238"/>
      <c r="P27" s="27">
        <f t="shared" si="1"/>
        <v>0</v>
      </c>
      <c r="Q27" s="145"/>
    </row>
    <row r="28" spans="2:17" x14ac:dyDescent="0.2">
      <c r="B28" s="503"/>
      <c r="C28" s="211" t="s">
        <v>1</v>
      </c>
      <c r="D28" s="251" t="s">
        <v>24</v>
      </c>
      <c r="E28" s="240">
        <f>INDEX('dropdown list'!$G$4:$H$6,MATCH($C28,'dropdown list'!$G$4:$G$6,0),2)</f>
        <v>1E-3</v>
      </c>
      <c r="F28" s="231"/>
      <c r="G28" s="27">
        <f t="shared" si="2"/>
        <v>0</v>
      </c>
      <c r="H28" s="232"/>
      <c r="I28" s="238"/>
      <c r="J28" s="27">
        <f t="shared" si="3"/>
        <v>0</v>
      </c>
      <c r="K28" s="145"/>
      <c r="L28" s="238"/>
      <c r="M28" s="27">
        <f t="shared" si="0"/>
        <v>0</v>
      </c>
      <c r="N28" s="145"/>
      <c r="O28" s="238"/>
      <c r="P28" s="27">
        <f t="shared" si="1"/>
        <v>0</v>
      </c>
      <c r="Q28" s="145"/>
    </row>
    <row r="29" spans="2:17" x14ac:dyDescent="0.2">
      <c r="B29" s="503"/>
      <c r="C29" s="211" t="s">
        <v>1</v>
      </c>
      <c r="D29" s="251" t="s">
        <v>24</v>
      </c>
      <c r="E29" s="240">
        <f>INDEX('dropdown list'!$G$4:$H$6,MATCH($C29,'dropdown list'!$G$4:$G$6,0),2)</f>
        <v>1E-3</v>
      </c>
      <c r="F29" s="231"/>
      <c r="G29" s="27">
        <f t="shared" si="2"/>
        <v>0</v>
      </c>
      <c r="H29" s="232"/>
      <c r="I29" s="238"/>
      <c r="J29" s="27">
        <f t="shared" si="3"/>
        <v>0</v>
      </c>
      <c r="K29" s="145"/>
      <c r="L29" s="238"/>
      <c r="M29" s="27">
        <f t="shared" si="0"/>
        <v>0</v>
      </c>
      <c r="N29" s="145"/>
      <c r="O29" s="238"/>
      <c r="P29" s="27">
        <f t="shared" si="1"/>
        <v>0</v>
      </c>
      <c r="Q29" s="145"/>
    </row>
    <row r="30" spans="2:17" x14ac:dyDescent="0.2">
      <c r="B30" s="503"/>
      <c r="C30" s="211" t="s">
        <v>1</v>
      </c>
      <c r="D30" s="251" t="s">
        <v>24</v>
      </c>
      <c r="E30" s="240">
        <f>INDEX('dropdown list'!$G$4:$H$6,MATCH($C30,'dropdown list'!$G$4:$G$6,0),2)</f>
        <v>1E-3</v>
      </c>
      <c r="F30" s="231"/>
      <c r="G30" s="27">
        <f t="shared" si="2"/>
        <v>0</v>
      </c>
      <c r="H30" s="232"/>
      <c r="I30" s="238"/>
      <c r="J30" s="27">
        <f t="shared" si="3"/>
        <v>0</v>
      </c>
      <c r="K30" s="145"/>
      <c r="L30" s="238"/>
      <c r="M30" s="27">
        <f t="shared" si="0"/>
        <v>0</v>
      </c>
      <c r="N30" s="145"/>
      <c r="O30" s="238"/>
      <c r="P30" s="27">
        <f t="shared" si="1"/>
        <v>0</v>
      </c>
      <c r="Q30" s="145"/>
    </row>
    <row r="31" spans="2:17" x14ac:dyDescent="0.2">
      <c r="B31" s="503"/>
      <c r="C31" s="211" t="s">
        <v>1</v>
      </c>
      <c r="D31" s="251" t="s">
        <v>24</v>
      </c>
      <c r="E31" s="240">
        <f>INDEX('dropdown list'!$G$4:$H$6,MATCH($C31,'dropdown list'!$G$4:$G$6,0),2)</f>
        <v>1E-3</v>
      </c>
      <c r="F31" s="231"/>
      <c r="G31" s="27">
        <f t="shared" si="2"/>
        <v>0</v>
      </c>
      <c r="H31" s="232"/>
      <c r="I31" s="238"/>
      <c r="J31" s="27">
        <f t="shared" si="3"/>
        <v>0</v>
      </c>
      <c r="K31" s="145"/>
      <c r="L31" s="238"/>
      <c r="M31" s="27">
        <f t="shared" si="0"/>
        <v>0</v>
      </c>
      <c r="N31" s="145"/>
      <c r="O31" s="238"/>
      <c r="P31" s="27">
        <f t="shared" si="1"/>
        <v>0</v>
      </c>
      <c r="Q31" s="145"/>
    </row>
    <row r="32" spans="2:17" x14ac:dyDescent="0.2">
      <c r="B32" s="503"/>
      <c r="C32" s="211" t="s">
        <v>1</v>
      </c>
      <c r="D32" s="251" t="s">
        <v>24</v>
      </c>
      <c r="E32" s="240">
        <f>INDEX('dropdown list'!$G$4:$H$6,MATCH($C32,'dropdown list'!$G$4:$G$6,0),2)</f>
        <v>1E-3</v>
      </c>
      <c r="F32" s="231"/>
      <c r="G32" s="27">
        <f t="shared" si="2"/>
        <v>0</v>
      </c>
      <c r="H32" s="232"/>
      <c r="I32" s="238"/>
      <c r="J32" s="27">
        <f t="shared" si="3"/>
        <v>0</v>
      </c>
      <c r="K32" s="145"/>
      <c r="L32" s="238"/>
      <c r="M32" s="27">
        <f t="shared" si="0"/>
        <v>0</v>
      </c>
      <c r="N32" s="145"/>
      <c r="O32" s="238"/>
      <c r="P32" s="27">
        <f t="shared" si="1"/>
        <v>0</v>
      </c>
      <c r="Q32" s="145"/>
    </row>
    <row r="33" spans="2:20" x14ac:dyDescent="0.2">
      <c r="B33" s="503"/>
      <c r="C33" s="211" t="s">
        <v>1</v>
      </c>
      <c r="D33" s="251" t="s">
        <v>24</v>
      </c>
      <c r="E33" s="240">
        <f>INDEX('dropdown list'!$G$4:$H$6,MATCH($C33,'dropdown list'!$G$4:$G$6,0),2)</f>
        <v>1E-3</v>
      </c>
      <c r="F33" s="231"/>
      <c r="G33" s="27">
        <f t="shared" si="2"/>
        <v>0</v>
      </c>
      <c r="H33" s="232"/>
      <c r="I33" s="238"/>
      <c r="J33" s="27">
        <f t="shared" si="3"/>
        <v>0</v>
      </c>
      <c r="K33" s="145"/>
      <c r="L33" s="238"/>
      <c r="M33" s="27">
        <f t="shared" si="0"/>
        <v>0</v>
      </c>
      <c r="N33" s="145"/>
      <c r="O33" s="238"/>
      <c r="P33" s="27">
        <f t="shared" si="1"/>
        <v>0</v>
      </c>
      <c r="Q33" s="145"/>
    </row>
    <row r="34" spans="2:20" x14ac:dyDescent="0.2">
      <c r="B34" s="503"/>
      <c r="C34" s="211" t="s">
        <v>1</v>
      </c>
      <c r="D34" s="251" t="s">
        <v>24</v>
      </c>
      <c r="E34" s="240">
        <f>INDEX('dropdown list'!$G$4:$H$6,MATCH($C34,'dropdown list'!$G$4:$G$6,0),2)</f>
        <v>1E-3</v>
      </c>
      <c r="F34" s="231"/>
      <c r="G34" s="27">
        <f t="shared" si="2"/>
        <v>0</v>
      </c>
      <c r="H34" s="232"/>
      <c r="I34" s="238"/>
      <c r="J34" s="27">
        <f t="shared" si="3"/>
        <v>0</v>
      </c>
      <c r="K34" s="145"/>
      <c r="L34" s="238"/>
      <c r="M34" s="27">
        <f t="shared" si="0"/>
        <v>0</v>
      </c>
      <c r="N34" s="145"/>
      <c r="O34" s="238"/>
      <c r="P34" s="27">
        <f t="shared" si="1"/>
        <v>0</v>
      </c>
      <c r="Q34" s="145"/>
    </row>
    <row r="35" spans="2:20" x14ac:dyDescent="0.2">
      <c r="B35" s="504"/>
      <c r="C35" s="213" t="s">
        <v>1</v>
      </c>
      <c r="D35" s="251" t="s">
        <v>24</v>
      </c>
      <c r="E35" s="240">
        <f>INDEX('dropdown list'!$G$4:$H$6,MATCH($C35,'dropdown list'!$G$4:$G$6,0),2)</f>
        <v>1E-3</v>
      </c>
      <c r="F35" s="234"/>
      <c r="G35" s="27">
        <f t="shared" si="2"/>
        <v>0</v>
      </c>
      <c r="H35" s="235"/>
      <c r="I35" s="239"/>
      <c r="J35" s="27">
        <f t="shared" si="3"/>
        <v>0</v>
      </c>
      <c r="K35" s="214"/>
      <c r="L35" s="239"/>
      <c r="M35" s="27">
        <f t="shared" si="0"/>
        <v>0</v>
      </c>
      <c r="N35" s="214"/>
      <c r="O35" s="239"/>
      <c r="P35" s="27">
        <f t="shared" si="1"/>
        <v>0</v>
      </c>
      <c r="Q35" s="214"/>
    </row>
    <row r="36" spans="2:20" x14ac:dyDescent="0.2">
      <c r="B36" s="503"/>
      <c r="C36" s="211" t="s">
        <v>1</v>
      </c>
      <c r="D36" s="251" t="s">
        <v>24</v>
      </c>
      <c r="E36" s="240">
        <f>INDEX('dropdown list'!$G$4:$H$6,MATCH($C36,'dropdown list'!$G$4:$G$6,0),2)</f>
        <v>1E-3</v>
      </c>
      <c r="F36" s="231"/>
      <c r="G36" s="27">
        <f t="shared" si="2"/>
        <v>0</v>
      </c>
      <c r="H36" s="232"/>
      <c r="I36" s="238"/>
      <c r="J36" s="27">
        <f t="shared" si="3"/>
        <v>0</v>
      </c>
      <c r="K36" s="145"/>
      <c r="L36" s="238"/>
      <c r="M36" s="27">
        <f t="shared" si="0"/>
        <v>0</v>
      </c>
      <c r="N36" s="145"/>
      <c r="O36" s="238"/>
      <c r="P36" s="27">
        <f t="shared" si="1"/>
        <v>0</v>
      </c>
      <c r="Q36" s="145"/>
    </row>
    <row r="37" spans="2:20" x14ac:dyDescent="0.2">
      <c r="B37" s="503"/>
      <c r="C37" s="211" t="s">
        <v>1</v>
      </c>
      <c r="D37" s="251" t="s">
        <v>24</v>
      </c>
      <c r="E37" s="240">
        <f>INDEX('dropdown list'!$G$4:$H$6,MATCH($C37,'dropdown list'!$G$4:$G$6,0),2)</f>
        <v>1E-3</v>
      </c>
      <c r="F37" s="231"/>
      <c r="G37" s="27">
        <f t="shared" si="2"/>
        <v>0</v>
      </c>
      <c r="H37" s="232"/>
      <c r="I37" s="238"/>
      <c r="J37" s="27">
        <f t="shared" si="3"/>
        <v>0</v>
      </c>
      <c r="K37" s="145"/>
      <c r="L37" s="238"/>
      <c r="M37" s="27">
        <f t="shared" si="0"/>
        <v>0</v>
      </c>
      <c r="N37" s="145"/>
      <c r="O37" s="238"/>
      <c r="P37" s="27">
        <f t="shared" si="1"/>
        <v>0</v>
      </c>
      <c r="Q37" s="145"/>
    </row>
    <row r="38" spans="2:20" x14ac:dyDescent="0.2">
      <c r="B38" s="503"/>
      <c r="C38" s="211" t="s">
        <v>1</v>
      </c>
      <c r="D38" s="251" t="s">
        <v>24</v>
      </c>
      <c r="E38" s="240">
        <f>INDEX('dropdown list'!$G$4:$H$6,MATCH($C38,'dropdown list'!$G$4:$G$6,0),2)</f>
        <v>1E-3</v>
      </c>
      <c r="F38" s="231"/>
      <c r="G38" s="27">
        <f t="shared" si="2"/>
        <v>0</v>
      </c>
      <c r="H38" s="232"/>
      <c r="I38" s="238"/>
      <c r="J38" s="27">
        <f t="shared" si="3"/>
        <v>0</v>
      </c>
      <c r="K38" s="145"/>
      <c r="L38" s="238"/>
      <c r="M38" s="27">
        <f t="shared" si="0"/>
        <v>0</v>
      </c>
      <c r="N38" s="145"/>
      <c r="O38" s="238"/>
      <c r="P38" s="27">
        <f t="shared" si="1"/>
        <v>0</v>
      </c>
      <c r="Q38" s="145"/>
    </row>
    <row r="39" spans="2:20" x14ac:dyDescent="0.2">
      <c r="B39" s="503"/>
      <c r="C39" s="211" t="s">
        <v>1</v>
      </c>
      <c r="D39" s="251" t="s">
        <v>24</v>
      </c>
      <c r="E39" s="240">
        <f>INDEX('dropdown list'!$G$4:$H$6,MATCH($C39,'dropdown list'!$G$4:$G$6,0),2)</f>
        <v>1E-3</v>
      </c>
      <c r="F39" s="231"/>
      <c r="G39" s="27">
        <f t="shared" si="2"/>
        <v>0</v>
      </c>
      <c r="H39" s="232"/>
      <c r="I39" s="238"/>
      <c r="J39" s="27">
        <f t="shared" si="3"/>
        <v>0</v>
      </c>
      <c r="K39" s="145"/>
      <c r="L39" s="238"/>
      <c r="M39" s="27">
        <f t="shared" si="0"/>
        <v>0</v>
      </c>
      <c r="N39" s="145"/>
      <c r="O39" s="238"/>
      <c r="P39" s="27">
        <f t="shared" si="1"/>
        <v>0</v>
      </c>
      <c r="Q39" s="145"/>
    </row>
    <row r="40" spans="2:20" x14ac:dyDescent="0.2">
      <c r="B40" s="503"/>
      <c r="C40" s="211" t="s">
        <v>1</v>
      </c>
      <c r="D40" s="251" t="s">
        <v>24</v>
      </c>
      <c r="E40" s="240">
        <f>INDEX('dropdown list'!$G$4:$H$6,MATCH($C40,'dropdown list'!$G$4:$G$6,0),2)</f>
        <v>1E-3</v>
      </c>
      <c r="F40" s="231"/>
      <c r="G40" s="27">
        <f t="shared" si="2"/>
        <v>0</v>
      </c>
      <c r="H40" s="232"/>
      <c r="I40" s="238"/>
      <c r="J40" s="27">
        <f t="shared" si="3"/>
        <v>0</v>
      </c>
      <c r="K40" s="145"/>
      <c r="L40" s="238"/>
      <c r="M40" s="27">
        <f t="shared" si="0"/>
        <v>0</v>
      </c>
      <c r="N40" s="145"/>
      <c r="O40" s="238"/>
      <c r="P40" s="27">
        <f t="shared" si="1"/>
        <v>0</v>
      </c>
      <c r="Q40" s="145"/>
    </row>
    <row r="41" spans="2:20" ht="16.5" thickBot="1" x14ac:dyDescent="0.25">
      <c r="B41" s="764" t="s">
        <v>206</v>
      </c>
      <c r="C41" s="765"/>
      <c r="D41" s="766"/>
      <c r="E41" s="241" t="s">
        <v>207</v>
      </c>
      <c r="F41" s="236">
        <f>SUM(F15:F40)</f>
        <v>0</v>
      </c>
      <c r="G41" s="29">
        <f t="shared" ref="G41:Q41" si="4">SUM(G15:G40)</f>
        <v>0</v>
      </c>
      <c r="H41" s="30">
        <f t="shared" si="4"/>
        <v>0</v>
      </c>
      <c r="I41" s="236">
        <f t="shared" si="4"/>
        <v>0</v>
      </c>
      <c r="J41" s="29">
        <f t="shared" si="4"/>
        <v>0</v>
      </c>
      <c r="K41" s="30">
        <f t="shared" si="4"/>
        <v>0</v>
      </c>
      <c r="L41" s="236">
        <f t="shared" si="4"/>
        <v>0</v>
      </c>
      <c r="M41" s="29">
        <f t="shared" si="4"/>
        <v>0</v>
      </c>
      <c r="N41" s="30">
        <f t="shared" si="4"/>
        <v>0</v>
      </c>
      <c r="O41" s="236">
        <f t="shared" si="4"/>
        <v>0</v>
      </c>
      <c r="P41" s="29">
        <f t="shared" si="4"/>
        <v>0</v>
      </c>
      <c r="Q41" s="30">
        <f t="shared" si="4"/>
        <v>0</v>
      </c>
    </row>
    <row r="42" spans="2:20" x14ac:dyDescent="0.2"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15"/>
    </row>
    <row r="43" spans="2:20" x14ac:dyDescent="0.2">
      <c r="B43" s="215"/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215"/>
    </row>
    <row r="45" spans="2:20" ht="23.25" customHeight="1" x14ac:dyDescent="0.2">
      <c r="B45" s="224" t="s">
        <v>251</v>
      </c>
      <c r="C45" s="242"/>
      <c r="D45" s="242"/>
      <c r="E45" s="242"/>
      <c r="F45" s="242"/>
      <c r="G45" s="242"/>
      <c r="H45" s="242"/>
      <c r="I45" s="242"/>
      <c r="J45" s="242"/>
      <c r="K45" s="242"/>
      <c r="L45" s="242"/>
      <c r="M45" s="242"/>
      <c r="N45" s="242"/>
      <c r="O45" s="242"/>
      <c r="P45" s="242"/>
      <c r="Q45" s="242"/>
      <c r="R45" s="242"/>
      <c r="S45" s="242"/>
      <c r="T45" s="243"/>
    </row>
    <row r="46" spans="2:20" ht="33" customHeight="1" x14ac:dyDescent="0.25">
      <c r="B46" s="220"/>
      <c r="I46" s="223"/>
    </row>
    <row r="47" spans="2:20" ht="33" customHeight="1" x14ac:dyDescent="0.25">
      <c r="B47" s="220"/>
      <c r="I47" s="223"/>
    </row>
    <row r="48" spans="2:20" ht="33" customHeight="1" x14ac:dyDescent="0.25">
      <c r="B48" s="220"/>
      <c r="I48" s="223"/>
    </row>
    <row r="49" spans="2:20" ht="15.75" thickBot="1" x14ac:dyDescent="0.25"/>
    <row r="50" spans="2:20" ht="15.75" customHeight="1" x14ac:dyDescent="0.2">
      <c r="B50" s="771" t="s">
        <v>289</v>
      </c>
      <c r="C50" s="754" t="s">
        <v>283</v>
      </c>
      <c r="D50" s="754" t="s">
        <v>284</v>
      </c>
      <c r="E50" s="754" t="s">
        <v>286</v>
      </c>
      <c r="F50" s="773" t="s">
        <v>287</v>
      </c>
      <c r="G50" s="758" t="s">
        <v>285</v>
      </c>
      <c r="H50" s="760" t="s">
        <v>37</v>
      </c>
      <c r="I50" s="751">
        <f>'Module 1 - reference data'!I11</f>
        <v>2016</v>
      </c>
      <c r="J50" s="752"/>
      <c r="K50" s="753"/>
      <c r="L50" s="751">
        <f>I50+1</f>
        <v>2017</v>
      </c>
      <c r="M50" s="752"/>
      <c r="N50" s="753"/>
      <c r="O50" s="751">
        <f>L50+1</f>
        <v>2018</v>
      </c>
      <c r="P50" s="752"/>
      <c r="Q50" s="753"/>
      <c r="R50" s="751">
        <f>O50+1</f>
        <v>2019</v>
      </c>
      <c r="S50" s="752"/>
      <c r="T50" s="753"/>
    </row>
    <row r="51" spans="2:20" ht="116.25" customHeight="1" x14ac:dyDescent="0.2">
      <c r="B51" s="772"/>
      <c r="C51" s="755"/>
      <c r="D51" s="755"/>
      <c r="E51" s="755"/>
      <c r="F51" s="774"/>
      <c r="G51" s="759"/>
      <c r="H51" s="761"/>
      <c r="I51" s="226" t="s">
        <v>262</v>
      </c>
      <c r="J51" s="249" t="s">
        <v>37</v>
      </c>
      <c r="K51" s="250" t="s">
        <v>222</v>
      </c>
      <c r="L51" s="226" t="s">
        <v>262</v>
      </c>
      <c r="M51" s="249" t="s">
        <v>37</v>
      </c>
      <c r="N51" s="250" t="s">
        <v>222</v>
      </c>
      <c r="O51" s="226" t="s">
        <v>262</v>
      </c>
      <c r="P51" s="249" t="s">
        <v>37</v>
      </c>
      <c r="Q51" s="250" t="s">
        <v>222</v>
      </c>
      <c r="R51" s="226" t="s">
        <v>262</v>
      </c>
      <c r="S51" s="249" t="s">
        <v>37</v>
      </c>
      <c r="T51" s="250" t="s">
        <v>222</v>
      </c>
    </row>
    <row r="52" spans="2:20" x14ac:dyDescent="0.2">
      <c r="B52" s="269" t="s">
        <v>266</v>
      </c>
      <c r="C52" s="216" t="s">
        <v>239</v>
      </c>
      <c r="D52" s="253" t="s">
        <v>237</v>
      </c>
      <c r="E52" s="254">
        <v>0.05</v>
      </c>
      <c r="F52" s="253">
        <v>25</v>
      </c>
      <c r="G52" s="161" t="s">
        <v>1</v>
      </c>
      <c r="H52" s="251" t="s">
        <v>24</v>
      </c>
      <c r="I52" s="256">
        <v>50</v>
      </c>
      <c r="J52" s="166" t="s">
        <v>24</v>
      </c>
      <c r="K52" s="264">
        <f>INDEX('dropdown list'!$G$4:$H$6,MATCH($G52,'dropdown list'!$G$4:$G$6,0),2)*I52</f>
        <v>0.05</v>
      </c>
      <c r="L52" s="256"/>
      <c r="M52" s="166" t="s">
        <v>24</v>
      </c>
      <c r="N52" s="264">
        <f>INDEX('dropdown list'!$G$4:$H$6,MATCH($G52,'dropdown list'!$G$4:$G$6,0),2)*L52</f>
        <v>0</v>
      </c>
      <c r="O52" s="256"/>
      <c r="P52" s="166" t="s">
        <v>24</v>
      </c>
      <c r="Q52" s="264">
        <f>INDEX('dropdown list'!$G$4:$H$6,MATCH($G52,'dropdown list'!$G$4:$G$6,0),2)*O52</f>
        <v>0</v>
      </c>
      <c r="R52" s="256"/>
      <c r="S52" s="166" t="s">
        <v>24</v>
      </c>
      <c r="T52" s="264">
        <f>INDEX('dropdown list'!$G$4:$H$6,MATCH($G52,'dropdown list'!$G$4:$G$6,0),2)*R52</f>
        <v>0</v>
      </c>
    </row>
    <row r="53" spans="2:20" x14ac:dyDescent="0.2">
      <c r="B53" s="269" t="s">
        <v>267</v>
      </c>
      <c r="C53" s="216"/>
      <c r="D53" s="216" t="s">
        <v>238</v>
      </c>
      <c r="E53" s="255">
        <v>0.01</v>
      </c>
      <c r="F53" s="216">
        <v>5</v>
      </c>
      <c r="G53" s="161" t="s">
        <v>1</v>
      </c>
      <c r="H53" s="251" t="s">
        <v>24</v>
      </c>
      <c r="I53" s="257">
        <v>1</v>
      </c>
      <c r="J53" s="166" t="s">
        <v>24</v>
      </c>
      <c r="K53" s="264">
        <f>INDEX('dropdown list'!$G$4:$H$6,MATCH($G53,'dropdown list'!$G$4:$G$6,0),2)*I53</f>
        <v>1E-3</v>
      </c>
      <c r="L53" s="257"/>
      <c r="M53" s="166" t="s">
        <v>24</v>
      </c>
      <c r="N53" s="264">
        <f>INDEX('dropdown list'!$G$4:$H$6,MATCH($G53,'dropdown list'!$G$4:$G$6,0),2)*L53</f>
        <v>0</v>
      </c>
      <c r="O53" s="257"/>
      <c r="P53" s="166" t="s">
        <v>24</v>
      </c>
      <c r="Q53" s="264">
        <f>INDEX('dropdown list'!$G$4:$H$6,MATCH($G53,'dropdown list'!$G$4:$G$6,0),2)*O53</f>
        <v>0</v>
      </c>
      <c r="R53" s="257"/>
      <c r="S53" s="166" t="s">
        <v>24</v>
      </c>
      <c r="T53" s="264">
        <f>INDEX('dropdown list'!$G$4:$H$6,MATCH($G53,'dropdown list'!$G$4:$G$6,0),2)*R53</f>
        <v>0</v>
      </c>
    </row>
    <row r="54" spans="2:20" x14ac:dyDescent="0.2">
      <c r="B54" s="269"/>
      <c r="C54" s="216"/>
      <c r="D54" s="216"/>
      <c r="E54" s="265"/>
      <c r="F54" s="216"/>
      <c r="G54" s="161" t="s">
        <v>1</v>
      </c>
      <c r="H54" s="251" t="s">
        <v>24</v>
      </c>
      <c r="I54" s="257"/>
      <c r="J54" s="166" t="s">
        <v>24</v>
      </c>
      <c r="K54" s="264">
        <f>INDEX('dropdown list'!$G$4:$H$6,MATCH($G54,'dropdown list'!$G$4:$G$6,0),2)*I54</f>
        <v>0</v>
      </c>
      <c r="L54" s="257"/>
      <c r="M54" s="166" t="s">
        <v>24</v>
      </c>
      <c r="N54" s="264">
        <f>INDEX('dropdown list'!$G$4:$H$6,MATCH($G54,'dropdown list'!$G$4:$G$6,0),2)*L54</f>
        <v>0</v>
      </c>
      <c r="O54" s="257"/>
      <c r="P54" s="166" t="s">
        <v>24</v>
      </c>
      <c r="Q54" s="264">
        <f>INDEX('dropdown list'!$G$4:$H$6,MATCH($G54,'dropdown list'!$G$4:$G$6,0),2)*O54</f>
        <v>0</v>
      </c>
      <c r="R54" s="257"/>
      <c r="S54" s="166" t="s">
        <v>24</v>
      </c>
      <c r="T54" s="264">
        <f>INDEX('dropdown list'!$G$4:$H$6,MATCH($G54,'dropdown list'!$G$4:$G$6,0),2)*R54</f>
        <v>0</v>
      </c>
    </row>
    <row r="55" spans="2:20" x14ac:dyDescent="0.2">
      <c r="B55" s="269"/>
      <c r="C55" s="216"/>
      <c r="D55" s="216"/>
      <c r="E55" s="265"/>
      <c r="F55" s="216"/>
      <c r="G55" s="161" t="s">
        <v>1</v>
      </c>
      <c r="H55" s="251" t="s">
        <v>24</v>
      </c>
      <c r="I55" s="257"/>
      <c r="J55" s="166" t="s">
        <v>24</v>
      </c>
      <c r="K55" s="264">
        <f>INDEX('dropdown list'!$G$4:$H$6,MATCH($G55,'dropdown list'!$G$4:$G$6,0),2)*I55</f>
        <v>0</v>
      </c>
      <c r="L55" s="257"/>
      <c r="M55" s="166" t="s">
        <v>24</v>
      </c>
      <c r="N55" s="264">
        <f>INDEX('dropdown list'!$G$4:$H$6,MATCH($G55,'dropdown list'!$G$4:$G$6,0),2)*L55</f>
        <v>0</v>
      </c>
      <c r="O55" s="257"/>
      <c r="P55" s="166" t="s">
        <v>24</v>
      </c>
      <c r="Q55" s="264">
        <f>INDEX('dropdown list'!$G$4:$H$6,MATCH($G55,'dropdown list'!$G$4:$G$6,0),2)*O55</f>
        <v>0</v>
      </c>
      <c r="R55" s="257"/>
      <c r="S55" s="166" t="s">
        <v>24</v>
      </c>
      <c r="T55" s="264">
        <f>INDEX('dropdown list'!$G$4:$H$6,MATCH($G55,'dropdown list'!$G$4:$G$6,0),2)*R55</f>
        <v>0</v>
      </c>
    </row>
    <row r="56" spans="2:20" x14ac:dyDescent="0.2">
      <c r="B56" s="270"/>
      <c r="C56" s="217"/>
      <c r="D56" s="217"/>
      <c r="E56" s="266"/>
      <c r="F56" s="208"/>
      <c r="G56" s="209" t="s">
        <v>1</v>
      </c>
      <c r="H56" s="252" t="s">
        <v>24</v>
      </c>
      <c r="I56" s="258"/>
      <c r="J56" s="261" t="s">
        <v>24</v>
      </c>
      <c r="K56" s="264">
        <f>INDEX('dropdown list'!$G$4:$H$6,MATCH($G56,'dropdown list'!$G$4:$G$6,0),2)*I56</f>
        <v>0</v>
      </c>
      <c r="L56" s="258"/>
      <c r="M56" s="261" t="s">
        <v>24</v>
      </c>
      <c r="N56" s="264">
        <f>INDEX('dropdown list'!$G$4:$H$6,MATCH($G56,'dropdown list'!$G$4:$G$6,0),2)*L56</f>
        <v>0</v>
      </c>
      <c r="O56" s="258"/>
      <c r="P56" s="261" t="s">
        <v>24</v>
      </c>
      <c r="Q56" s="264">
        <f>INDEX('dropdown list'!$G$4:$H$6,MATCH($G56,'dropdown list'!$G$4:$G$6,0),2)*O56</f>
        <v>0</v>
      </c>
      <c r="R56" s="258"/>
      <c r="S56" s="261" t="s">
        <v>24</v>
      </c>
      <c r="T56" s="264">
        <f>INDEX('dropdown list'!$G$4:$H$6,MATCH($G56,'dropdown list'!$G$4:$G$6,0),2)*R56</f>
        <v>0</v>
      </c>
    </row>
    <row r="57" spans="2:20" x14ac:dyDescent="0.2">
      <c r="B57" s="269"/>
      <c r="C57" s="216"/>
      <c r="D57" s="216"/>
      <c r="E57" s="266"/>
      <c r="F57" s="208"/>
      <c r="G57" s="209" t="s">
        <v>1</v>
      </c>
      <c r="H57" s="251" t="s">
        <v>24</v>
      </c>
      <c r="I57" s="257"/>
      <c r="J57" s="166" t="s">
        <v>24</v>
      </c>
      <c r="K57" s="264">
        <f>INDEX('dropdown list'!$G$4:$H$6,MATCH($G57,'dropdown list'!$G$4:$G$6,0),2)*I57</f>
        <v>0</v>
      </c>
      <c r="L57" s="257"/>
      <c r="M57" s="166" t="s">
        <v>24</v>
      </c>
      <c r="N57" s="264">
        <f>INDEX('dropdown list'!$G$4:$H$6,MATCH($G57,'dropdown list'!$G$4:$G$6,0),2)*L57</f>
        <v>0</v>
      </c>
      <c r="O57" s="257"/>
      <c r="P57" s="166" t="s">
        <v>24</v>
      </c>
      <c r="Q57" s="264">
        <f>INDEX('dropdown list'!$G$4:$H$6,MATCH($G57,'dropdown list'!$G$4:$G$6,0),2)*O57</f>
        <v>0</v>
      </c>
      <c r="R57" s="257"/>
      <c r="S57" s="166" t="s">
        <v>24</v>
      </c>
      <c r="T57" s="264">
        <f>INDEX('dropdown list'!$G$4:$H$6,MATCH($G57,'dropdown list'!$G$4:$G$6,0),2)*R57</f>
        <v>0</v>
      </c>
    </row>
    <row r="58" spans="2:20" x14ac:dyDescent="0.2">
      <c r="B58" s="269"/>
      <c r="C58" s="216"/>
      <c r="D58" s="216"/>
      <c r="E58" s="267"/>
      <c r="F58" s="211"/>
      <c r="G58" s="212" t="s">
        <v>1</v>
      </c>
      <c r="H58" s="251" t="s">
        <v>24</v>
      </c>
      <c r="I58" s="257"/>
      <c r="J58" s="166" t="s">
        <v>24</v>
      </c>
      <c r="K58" s="264">
        <f>INDEX('dropdown list'!$G$4:$H$6,MATCH($G58,'dropdown list'!$G$4:$G$6,0),2)*I58</f>
        <v>0</v>
      </c>
      <c r="L58" s="257"/>
      <c r="M58" s="166" t="s">
        <v>24</v>
      </c>
      <c r="N58" s="264">
        <f>INDEX('dropdown list'!$G$4:$H$6,MATCH($G58,'dropdown list'!$G$4:$G$6,0),2)*L58</f>
        <v>0</v>
      </c>
      <c r="O58" s="257"/>
      <c r="P58" s="166" t="s">
        <v>24</v>
      </c>
      <c r="Q58" s="264">
        <f>INDEX('dropdown list'!$G$4:$H$6,MATCH($G58,'dropdown list'!$G$4:$G$6,0),2)*O58</f>
        <v>0</v>
      </c>
      <c r="R58" s="257"/>
      <c r="S58" s="166" t="s">
        <v>24</v>
      </c>
      <c r="T58" s="264">
        <f>INDEX('dropdown list'!$G$4:$H$6,MATCH($G58,'dropdown list'!$G$4:$G$6,0),2)*R58</f>
        <v>0</v>
      </c>
    </row>
    <row r="59" spans="2:20" ht="15.75" x14ac:dyDescent="0.2">
      <c r="B59" s="269"/>
      <c r="C59" s="216"/>
      <c r="D59" s="216"/>
      <c r="E59" s="267"/>
      <c r="F59" s="211"/>
      <c r="G59" s="212" t="s">
        <v>1</v>
      </c>
      <c r="H59" s="251" t="s">
        <v>24</v>
      </c>
      <c r="I59" s="259"/>
      <c r="J59" s="166" t="s">
        <v>24</v>
      </c>
      <c r="K59" s="264">
        <f>INDEX('dropdown list'!$G$4:$H$6,MATCH($G59,'dropdown list'!$G$4:$G$6,0),2)*I59</f>
        <v>0</v>
      </c>
      <c r="L59" s="259"/>
      <c r="M59" s="166" t="s">
        <v>24</v>
      </c>
      <c r="N59" s="264">
        <f>INDEX('dropdown list'!$G$4:$H$6,MATCH($G59,'dropdown list'!$G$4:$G$6,0),2)*L59</f>
        <v>0</v>
      </c>
      <c r="O59" s="259"/>
      <c r="P59" s="166" t="s">
        <v>24</v>
      </c>
      <c r="Q59" s="264">
        <f>INDEX('dropdown list'!$G$4:$H$6,MATCH($G59,'dropdown list'!$G$4:$G$6,0),2)*O59</f>
        <v>0</v>
      </c>
      <c r="R59" s="259"/>
      <c r="S59" s="166" t="s">
        <v>24</v>
      </c>
      <c r="T59" s="264">
        <f>INDEX('dropdown list'!$G$4:$H$6,MATCH($G59,'dropdown list'!$G$4:$G$6,0),2)*R59</f>
        <v>0</v>
      </c>
    </row>
    <row r="60" spans="2:20" x14ac:dyDescent="0.2">
      <c r="B60" s="269"/>
      <c r="C60" s="216"/>
      <c r="D60" s="216"/>
      <c r="E60" s="267"/>
      <c r="F60" s="211"/>
      <c r="G60" s="212" t="s">
        <v>1</v>
      </c>
      <c r="H60" s="251" t="s">
        <v>24</v>
      </c>
      <c r="I60" s="257"/>
      <c r="J60" s="166" t="s">
        <v>24</v>
      </c>
      <c r="K60" s="264">
        <f>INDEX('dropdown list'!$G$4:$H$6,MATCH($G60,'dropdown list'!$G$4:$G$6,0),2)*I60</f>
        <v>0</v>
      </c>
      <c r="L60" s="257"/>
      <c r="M60" s="166" t="s">
        <v>24</v>
      </c>
      <c r="N60" s="264">
        <f>INDEX('dropdown list'!$G$4:$H$6,MATCH($G60,'dropdown list'!$G$4:$G$6,0),2)*L60</f>
        <v>0</v>
      </c>
      <c r="O60" s="257"/>
      <c r="P60" s="166" t="s">
        <v>24</v>
      </c>
      <c r="Q60" s="264">
        <f>INDEX('dropdown list'!$G$4:$H$6,MATCH($G60,'dropdown list'!$G$4:$G$6,0),2)*O60</f>
        <v>0</v>
      </c>
      <c r="R60" s="257"/>
      <c r="S60" s="166" t="s">
        <v>24</v>
      </c>
      <c r="T60" s="264">
        <f>INDEX('dropdown list'!$G$4:$H$6,MATCH($G60,'dropdown list'!$G$4:$G$6,0),2)*R60</f>
        <v>0</v>
      </c>
    </row>
    <row r="61" spans="2:20" x14ac:dyDescent="0.2">
      <c r="B61" s="269"/>
      <c r="C61" s="216"/>
      <c r="D61" s="216"/>
      <c r="E61" s="267"/>
      <c r="F61" s="211"/>
      <c r="G61" s="212" t="s">
        <v>1</v>
      </c>
      <c r="H61" s="251" t="s">
        <v>24</v>
      </c>
      <c r="I61" s="257"/>
      <c r="J61" s="166" t="s">
        <v>24</v>
      </c>
      <c r="K61" s="264">
        <f>INDEX('dropdown list'!$G$4:$H$6,MATCH($G61,'dropdown list'!$G$4:$G$6,0),2)*I61</f>
        <v>0</v>
      </c>
      <c r="L61" s="257"/>
      <c r="M61" s="166" t="s">
        <v>24</v>
      </c>
      <c r="N61" s="264">
        <f>INDEX('dropdown list'!$G$4:$H$6,MATCH($G61,'dropdown list'!$G$4:$G$6,0),2)*L61</f>
        <v>0</v>
      </c>
      <c r="O61" s="257"/>
      <c r="P61" s="166" t="s">
        <v>24</v>
      </c>
      <c r="Q61" s="264">
        <f>INDEX('dropdown list'!$G$4:$H$6,MATCH($G61,'dropdown list'!$G$4:$G$6,0),2)*O61</f>
        <v>0</v>
      </c>
      <c r="R61" s="257"/>
      <c r="S61" s="166" t="s">
        <v>24</v>
      </c>
      <c r="T61" s="264">
        <f>INDEX('dropdown list'!$G$4:$H$6,MATCH($G61,'dropdown list'!$G$4:$G$6,0),2)*R61</f>
        <v>0</v>
      </c>
    </row>
    <row r="62" spans="2:20" x14ac:dyDescent="0.2">
      <c r="B62" s="271"/>
      <c r="C62" s="216"/>
      <c r="D62" s="216"/>
      <c r="E62" s="267"/>
      <c r="F62" s="211"/>
      <c r="G62" s="212" t="s">
        <v>1</v>
      </c>
      <c r="H62" s="251" t="s">
        <v>24</v>
      </c>
      <c r="I62" s="257"/>
      <c r="J62" s="166" t="s">
        <v>24</v>
      </c>
      <c r="K62" s="264">
        <f>INDEX('dropdown list'!$G$4:$H$6,MATCH($G62,'dropdown list'!$G$4:$G$6,0),2)*I62</f>
        <v>0</v>
      </c>
      <c r="L62" s="257"/>
      <c r="M62" s="166" t="s">
        <v>24</v>
      </c>
      <c r="N62" s="264">
        <f>INDEX('dropdown list'!$G$4:$H$6,MATCH($G62,'dropdown list'!$G$4:$G$6,0),2)*L62</f>
        <v>0</v>
      </c>
      <c r="O62" s="257"/>
      <c r="P62" s="166" t="s">
        <v>24</v>
      </c>
      <c r="Q62" s="264">
        <f>INDEX('dropdown list'!$G$4:$H$6,MATCH($G62,'dropdown list'!$G$4:$G$6,0),2)*O62</f>
        <v>0</v>
      </c>
      <c r="R62" s="257"/>
      <c r="S62" s="166" t="s">
        <v>24</v>
      </c>
      <c r="T62" s="264">
        <f>INDEX('dropdown list'!$G$4:$H$6,MATCH($G62,'dropdown list'!$G$4:$G$6,0),2)*R62</f>
        <v>0</v>
      </c>
    </row>
    <row r="63" spans="2:20" x14ac:dyDescent="0.2">
      <c r="B63" s="272"/>
      <c r="C63" s="216"/>
      <c r="D63" s="216"/>
      <c r="E63" s="267"/>
      <c r="F63" s="211"/>
      <c r="G63" s="212" t="s">
        <v>1</v>
      </c>
      <c r="H63" s="251" t="s">
        <v>24</v>
      </c>
      <c r="I63" s="257"/>
      <c r="J63" s="166" t="s">
        <v>24</v>
      </c>
      <c r="K63" s="264">
        <f>INDEX('dropdown list'!$G$4:$H$6,MATCH($G63,'dropdown list'!$G$4:$G$6,0),2)*I63</f>
        <v>0</v>
      </c>
      <c r="L63" s="257"/>
      <c r="M63" s="166" t="s">
        <v>24</v>
      </c>
      <c r="N63" s="264">
        <f>INDEX('dropdown list'!$G$4:$H$6,MATCH($G63,'dropdown list'!$G$4:$G$6,0),2)*L63</f>
        <v>0</v>
      </c>
      <c r="O63" s="257"/>
      <c r="P63" s="166" t="s">
        <v>24</v>
      </c>
      <c r="Q63" s="264">
        <f>INDEX('dropdown list'!$G$4:$H$6,MATCH($G63,'dropdown list'!$G$4:$G$6,0),2)*O63</f>
        <v>0</v>
      </c>
      <c r="R63" s="257"/>
      <c r="S63" s="166" t="s">
        <v>24</v>
      </c>
      <c r="T63" s="264">
        <f>INDEX('dropdown list'!$G$4:$H$6,MATCH($G63,'dropdown list'!$G$4:$G$6,0),2)*R63</f>
        <v>0</v>
      </c>
    </row>
    <row r="64" spans="2:20" x14ac:dyDescent="0.2">
      <c r="B64" s="272"/>
      <c r="C64" s="216"/>
      <c r="D64" s="216"/>
      <c r="E64" s="267"/>
      <c r="F64" s="211"/>
      <c r="G64" s="212" t="s">
        <v>1</v>
      </c>
      <c r="H64" s="251" t="s">
        <v>24</v>
      </c>
      <c r="I64" s="257"/>
      <c r="J64" s="166" t="s">
        <v>24</v>
      </c>
      <c r="K64" s="264">
        <f>INDEX('dropdown list'!$G$4:$H$6,MATCH($G64,'dropdown list'!$G$4:$G$6,0),2)*I64</f>
        <v>0</v>
      </c>
      <c r="L64" s="257"/>
      <c r="M64" s="166" t="s">
        <v>24</v>
      </c>
      <c r="N64" s="264">
        <f>INDEX('dropdown list'!$G$4:$H$6,MATCH($G64,'dropdown list'!$G$4:$G$6,0),2)*L64</f>
        <v>0</v>
      </c>
      <c r="O64" s="257"/>
      <c r="P64" s="166" t="s">
        <v>24</v>
      </c>
      <c r="Q64" s="264">
        <f>INDEX('dropdown list'!$G$4:$H$6,MATCH($G64,'dropdown list'!$G$4:$G$6,0),2)*O64</f>
        <v>0</v>
      </c>
      <c r="R64" s="257"/>
      <c r="S64" s="166" t="s">
        <v>24</v>
      </c>
      <c r="T64" s="264">
        <f>INDEX('dropdown list'!$G$4:$H$6,MATCH($G64,'dropdown list'!$G$4:$G$6,0),2)*R64</f>
        <v>0</v>
      </c>
    </row>
    <row r="65" spans="2:20" x14ac:dyDescent="0.2">
      <c r="B65" s="272"/>
      <c r="C65" s="216"/>
      <c r="D65" s="216"/>
      <c r="E65" s="267"/>
      <c r="F65" s="211"/>
      <c r="G65" s="212" t="s">
        <v>1</v>
      </c>
      <c r="H65" s="251" t="s">
        <v>24</v>
      </c>
      <c r="I65" s="257"/>
      <c r="J65" s="166" t="s">
        <v>24</v>
      </c>
      <c r="K65" s="264">
        <f>INDEX('dropdown list'!$G$4:$H$6,MATCH($G65,'dropdown list'!$G$4:$G$6,0),2)*I65</f>
        <v>0</v>
      </c>
      <c r="L65" s="257"/>
      <c r="M65" s="166" t="s">
        <v>24</v>
      </c>
      <c r="N65" s="264">
        <f>INDEX('dropdown list'!$G$4:$H$6,MATCH($G65,'dropdown list'!$G$4:$G$6,0),2)*L65</f>
        <v>0</v>
      </c>
      <c r="O65" s="257"/>
      <c r="P65" s="166" t="s">
        <v>24</v>
      </c>
      <c r="Q65" s="264">
        <f>INDEX('dropdown list'!$G$4:$H$6,MATCH($G65,'dropdown list'!$G$4:$G$6,0),2)*O65</f>
        <v>0</v>
      </c>
      <c r="R65" s="257"/>
      <c r="S65" s="166" t="s">
        <v>24</v>
      </c>
      <c r="T65" s="264">
        <f>INDEX('dropdown list'!$G$4:$H$6,MATCH($G65,'dropdown list'!$G$4:$G$6,0),2)*R65</f>
        <v>0</v>
      </c>
    </row>
    <row r="66" spans="2:20" x14ac:dyDescent="0.2">
      <c r="B66" s="272"/>
      <c r="C66" s="216"/>
      <c r="D66" s="216"/>
      <c r="E66" s="267"/>
      <c r="F66" s="211"/>
      <c r="G66" s="212" t="s">
        <v>1</v>
      </c>
      <c r="H66" s="251" t="s">
        <v>24</v>
      </c>
      <c r="I66" s="257"/>
      <c r="J66" s="166" t="s">
        <v>24</v>
      </c>
      <c r="K66" s="264">
        <f>INDEX('dropdown list'!$G$4:$H$6,MATCH($G66,'dropdown list'!$G$4:$G$6,0),2)*I66</f>
        <v>0</v>
      </c>
      <c r="L66" s="257"/>
      <c r="M66" s="166" t="s">
        <v>24</v>
      </c>
      <c r="N66" s="264">
        <f>INDEX('dropdown list'!$G$4:$H$6,MATCH($G66,'dropdown list'!$G$4:$G$6,0),2)*L66</f>
        <v>0</v>
      </c>
      <c r="O66" s="257"/>
      <c r="P66" s="166" t="s">
        <v>24</v>
      </c>
      <c r="Q66" s="264">
        <f>INDEX('dropdown list'!$G$4:$H$6,MATCH($G66,'dropdown list'!$G$4:$G$6,0),2)*O66</f>
        <v>0</v>
      </c>
      <c r="R66" s="257"/>
      <c r="S66" s="166" t="s">
        <v>24</v>
      </c>
      <c r="T66" s="264">
        <f>INDEX('dropdown list'!$G$4:$H$6,MATCH($G66,'dropdown list'!$G$4:$G$6,0),2)*R66</f>
        <v>0</v>
      </c>
    </row>
    <row r="67" spans="2:20" x14ac:dyDescent="0.2">
      <c r="B67" s="273"/>
      <c r="C67" s="216"/>
      <c r="D67" s="216"/>
      <c r="E67" s="267"/>
      <c r="F67" s="211"/>
      <c r="G67" s="212" t="s">
        <v>1</v>
      </c>
      <c r="H67" s="251" t="s">
        <v>24</v>
      </c>
      <c r="I67" s="257"/>
      <c r="J67" s="166" t="s">
        <v>24</v>
      </c>
      <c r="K67" s="264">
        <f>INDEX('dropdown list'!$G$4:$H$6,MATCH($G67,'dropdown list'!$G$4:$G$6,0),2)*I67</f>
        <v>0</v>
      </c>
      <c r="L67" s="257"/>
      <c r="M67" s="166" t="s">
        <v>24</v>
      </c>
      <c r="N67" s="264">
        <f>INDEX('dropdown list'!$G$4:$H$6,MATCH($G67,'dropdown list'!$G$4:$G$6,0),2)*L67</f>
        <v>0</v>
      </c>
      <c r="O67" s="257"/>
      <c r="P67" s="166" t="s">
        <v>24</v>
      </c>
      <c r="Q67" s="264">
        <f>INDEX('dropdown list'!$G$4:$H$6,MATCH($G67,'dropdown list'!$G$4:$G$6,0),2)*O67</f>
        <v>0</v>
      </c>
      <c r="R67" s="257"/>
      <c r="S67" s="166" t="s">
        <v>24</v>
      </c>
      <c r="T67" s="264">
        <f>INDEX('dropdown list'!$G$4:$H$6,MATCH($G67,'dropdown list'!$G$4:$G$6,0),2)*R67</f>
        <v>0</v>
      </c>
    </row>
    <row r="68" spans="2:20" x14ac:dyDescent="0.2">
      <c r="B68" s="272"/>
      <c r="C68" s="216"/>
      <c r="D68" s="216"/>
      <c r="E68" s="267"/>
      <c r="F68" s="211"/>
      <c r="G68" s="212" t="s">
        <v>1</v>
      </c>
      <c r="H68" s="251" t="s">
        <v>24</v>
      </c>
      <c r="I68" s="257"/>
      <c r="J68" s="166" t="s">
        <v>24</v>
      </c>
      <c r="K68" s="264">
        <f>INDEX('dropdown list'!$G$4:$H$6,MATCH($G68,'dropdown list'!$G$4:$G$6,0),2)*I68</f>
        <v>0</v>
      </c>
      <c r="L68" s="257"/>
      <c r="M68" s="166" t="s">
        <v>24</v>
      </c>
      <c r="N68" s="264">
        <f>INDEX('dropdown list'!$G$4:$H$6,MATCH($G68,'dropdown list'!$G$4:$G$6,0),2)*L68</f>
        <v>0</v>
      </c>
      <c r="O68" s="257"/>
      <c r="P68" s="166" t="s">
        <v>24</v>
      </c>
      <c r="Q68" s="264">
        <f>INDEX('dropdown list'!$G$4:$H$6,MATCH($G68,'dropdown list'!$G$4:$G$6,0),2)*O68</f>
        <v>0</v>
      </c>
      <c r="R68" s="257"/>
      <c r="S68" s="166" t="s">
        <v>24</v>
      </c>
      <c r="T68" s="264">
        <f>INDEX('dropdown list'!$G$4:$H$6,MATCH($G68,'dropdown list'!$G$4:$G$6,0),2)*R68</f>
        <v>0</v>
      </c>
    </row>
    <row r="69" spans="2:20" x14ac:dyDescent="0.2">
      <c r="B69" s="272"/>
      <c r="C69" s="216"/>
      <c r="D69" s="216"/>
      <c r="E69" s="267"/>
      <c r="F69" s="211"/>
      <c r="G69" s="212" t="s">
        <v>1</v>
      </c>
      <c r="H69" s="251" t="s">
        <v>24</v>
      </c>
      <c r="I69" s="257"/>
      <c r="J69" s="166" t="s">
        <v>24</v>
      </c>
      <c r="K69" s="264">
        <f>INDEX('dropdown list'!$G$4:$H$6,MATCH($G69,'dropdown list'!$G$4:$G$6,0),2)*I69</f>
        <v>0</v>
      </c>
      <c r="L69" s="257"/>
      <c r="M69" s="166" t="s">
        <v>24</v>
      </c>
      <c r="N69" s="264">
        <f>INDEX('dropdown list'!$G$4:$H$6,MATCH($G69,'dropdown list'!$G$4:$G$6,0),2)*L69</f>
        <v>0</v>
      </c>
      <c r="O69" s="257"/>
      <c r="P69" s="166" t="s">
        <v>24</v>
      </c>
      <c r="Q69" s="264">
        <f>INDEX('dropdown list'!$G$4:$H$6,MATCH($G69,'dropdown list'!$G$4:$G$6,0),2)*O69</f>
        <v>0</v>
      </c>
      <c r="R69" s="257"/>
      <c r="S69" s="166" t="s">
        <v>24</v>
      </c>
      <c r="T69" s="264">
        <f>INDEX('dropdown list'!$G$4:$H$6,MATCH($G69,'dropdown list'!$G$4:$G$6,0),2)*R69</f>
        <v>0</v>
      </c>
    </row>
    <row r="70" spans="2:20" x14ac:dyDescent="0.2">
      <c r="B70" s="272"/>
      <c r="C70" s="216"/>
      <c r="D70" s="216"/>
      <c r="E70" s="267"/>
      <c r="F70" s="211"/>
      <c r="G70" s="212" t="s">
        <v>1</v>
      </c>
      <c r="H70" s="251" t="s">
        <v>24</v>
      </c>
      <c r="I70" s="257"/>
      <c r="J70" s="166" t="s">
        <v>24</v>
      </c>
      <c r="K70" s="264">
        <f>INDEX('dropdown list'!$G$4:$H$6,MATCH($G70,'dropdown list'!$G$4:$G$6,0),2)*I70</f>
        <v>0</v>
      </c>
      <c r="L70" s="257"/>
      <c r="M70" s="166" t="s">
        <v>24</v>
      </c>
      <c r="N70" s="264">
        <f>INDEX('dropdown list'!$G$4:$H$6,MATCH($G70,'dropdown list'!$G$4:$G$6,0),2)*L70</f>
        <v>0</v>
      </c>
      <c r="O70" s="257"/>
      <c r="P70" s="166" t="s">
        <v>24</v>
      </c>
      <c r="Q70" s="264">
        <f>INDEX('dropdown list'!$G$4:$H$6,MATCH($G70,'dropdown list'!$G$4:$G$6,0),2)*O70</f>
        <v>0</v>
      </c>
      <c r="R70" s="257"/>
      <c r="S70" s="166" t="s">
        <v>24</v>
      </c>
      <c r="T70" s="264">
        <f>INDEX('dropdown list'!$G$4:$H$6,MATCH($G70,'dropdown list'!$G$4:$G$6,0),2)*R70</f>
        <v>0</v>
      </c>
    </row>
    <row r="71" spans="2:20" x14ac:dyDescent="0.2">
      <c r="B71" s="272"/>
      <c r="C71" s="216"/>
      <c r="D71" s="216"/>
      <c r="E71" s="267"/>
      <c r="F71" s="211"/>
      <c r="G71" s="212" t="s">
        <v>1</v>
      </c>
      <c r="H71" s="251" t="s">
        <v>24</v>
      </c>
      <c r="I71" s="257"/>
      <c r="J71" s="166" t="s">
        <v>24</v>
      </c>
      <c r="K71" s="264">
        <f>INDEX('dropdown list'!$G$4:$H$6,MATCH($G71,'dropdown list'!$G$4:$G$6,0),2)*I71</f>
        <v>0</v>
      </c>
      <c r="L71" s="257"/>
      <c r="M71" s="166" t="s">
        <v>24</v>
      </c>
      <c r="N71" s="264">
        <f>INDEX('dropdown list'!$G$4:$H$6,MATCH($G71,'dropdown list'!$G$4:$G$6,0),2)*L71</f>
        <v>0</v>
      </c>
      <c r="O71" s="257"/>
      <c r="P71" s="166" t="s">
        <v>24</v>
      </c>
      <c r="Q71" s="264">
        <f>INDEX('dropdown list'!$G$4:$H$6,MATCH($G71,'dropdown list'!$G$4:$G$6,0),2)*O71</f>
        <v>0</v>
      </c>
      <c r="R71" s="257"/>
      <c r="S71" s="166" t="s">
        <v>24</v>
      </c>
      <c r="T71" s="264">
        <f>INDEX('dropdown list'!$G$4:$H$6,MATCH($G71,'dropdown list'!$G$4:$G$6,0),2)*R71</f>
        <v>0</v>
      </c>
    </row>
    <row r="72" spans="2:20" x14ac:dyDescent="0.2">
      <c r="B72" s="271"/>
      <c r="C72" s="216"/>
      <c r="D72" s="216"/>
      <c r="E72" s="267"/>
      <c r="F72" s="211"/>
      <c r="G72" s="212" t="s">
        <v>1</v>
      </c>
      <c r="H72" s="251" t="s">
        <v>24</v>
      </c>
      <c r="I72" s="257"/>
      <c r="J72" s="166" t="s">
        <v>24</v>
      </c>
      <c r="K72" s="264">
        <f>INDEX('dropdown list'!$G$4:$H$6,MATCH($G72,'dropdown list'!$G$4:$G$6,0),2)*I72</f>
        <v>0</v>
      </c>
      <c r="L72" s="257"/>
      <c r="M72" s="166" t="s">
        <v>24</v>
      </c>
      <c r="N72" s="264">
        <f>INDEX('dropdown list'!$G$4:$H$6,MATCH($G72,'dropdown list'!$G$4:$G$6,0),2)*L72</f>
        <v>0</v>
      </c>
      <c r="O72" s="257"/>
      <c r="P72" s="166" t="s">
        <v>24</v>
      </c>
      <c r="Q72" s="264">
        <f>INDEX('dropdown list'!$G$4:$H$6,MATCH($G72,'dropdown list'!$G$4:$G$6,0),2)*O72</f>
        <v>0</v>
      </c>
      <c r="R72" s="257"/>
      <c r="S72" s="166" t="s">
        <v>24</v>
      </c>
      <c r="T72" s="264">
        <f>INDEX('dropdown list'!$G$4:$H$6,MATCH($G72,'dropdown list'!$G$4:$G$6,0),2)*R72</f>
        <v>0</v>
      </c>
    </row>
    <row r="73" spans="2:20" x14ac:dyDescent="0.2">
      <c r="B73" s="274"/>
      <c r="C73" s="216"/>
      <c r="D73" s="216"/>
      <c r="E73" s="268"/>
      <c r="F73" s="213"/>
      <c r="G73" s="248" t="s">
        <v>1</v>
      </c>
      <c r="H73" s="251" t="s">
        <v>24</v>
      </c>
      <c r="I73" s="260"/>
      <c r="J73" s="166" t="s">
        <v>24</v>
      </c>
      <c r="K73" s="264">
        <f>INDEX('dropdown list'!$G$4:$H$6,MATCH($G73,'dropdown list'!$G$4:$G$6,0),2)*I73</f>
        <v>0</v>
      </c>
      <c r="L73" s="260"/>
      <c r="M73" s="166" t="s">
        <v>24</v>
      </c>
      <c r="N73" s="264">
        <f>INDEX('dropdown list'!$G$4:$H$6,MATCH($G73,'dropdown list'!$G$4:$G$6,0),2)*L73</f>
        <v>0</v>
      </c>
      <c r="O73" s="260"/>
      <c r="P73" s="166" t="s">
        <v>24</v>
      </c>
      <c r="Q73" s="264">
        <f>INDEX('dropdown list'!$G$4:$H$6,MATCH($G73,'dropdown list'!$G$4:$G$6,0),2)*O73</f>
        <v>0</v>
      </c>
      <c r="R73" s="260"/>
      <c r="S73" s="166" t="s">
        <v>24</v>
      </c>
      <c r="T73" s="264">
        <f>INDEX('dropdown list'!$G$4:$H$6,MATCH($G73,'dropdown list'!$G$4:$G$6,0),2)*R73</f>
        <v>0</v>
      </c>
    </row>
    <row r="74" spans="2:20" x14ac:dyDescent="0.2">
      <c r="B74" s="275"/>
      <c r="C74" s="216"/>
      <c r="D74" s="216"/>
      <c r="E74" s="267"/>
      <c r="F74" s="211"/>
      <c r="G74" s="212" t="s">
        <v>1</v>
      </c>
      <c r="H74" s="251" t="s">
        <v>24</v>
      </c>
      <c r="I74" s="257"/>
      <c r="J74" s="166" t="s">
        <v>24</v>
      </c>
      <c r="K74" s="264">
        <f>INDEX('dropdown list'!$G$4:$H$6,MATCH($G74,'dropdown list'!$G$4:$G$6,0),2)*I74</f>
        <v>0</v>
      </c>
      <c r="L74" s="257"/>
      <c r="M74" s="166" t="s">
        <v>24</v>
      </c>
      <c r="N74" s="264">
        <f>INDEX('dropdown list'!$G$4:$H$6,MATCH($G74,'dropdown list'!$G$4:$G$6,0),2)*L74</f>
        <v>0</v>
      </c>
      <c r="O74" s="257"/>
      <c r="P74" s="166" t="s">
        <v>24</v>
      </c>
      <c r="Q74" s="264">
        <f>INDEX('dropdown list'!$G$4:$H$6,MATCH($G74,'dropdown list'!$G$4:$G$6,0),2)*O74</f>
        <v>0</v>
      </c>
      <c r="R74" s="257"/>
      <c r="S74" s="166" t="s">
        <v>24</v>
      </c>
      <c r="T74" s="264">
        <f>INDEX('dropdown list'!$G$4:$H$6,MATCH($G74,'dropdown list'!$G$4:$G$6,0),2)*R74</f>
        <v>0</v>
      </c>
    </row>
    <row r="75" spans="2:20" x14ac:dyDescent="0.2">
      <c r="B75" s="275"/>
      <c r="C75" s="216"/>
      <c r="D75" s="216"/>
      <c r="E75" s="267"/>
      <c r="F75" s="211"/>
      <c r="G75" s="212" t="s">
        <v>1</v>
      </c>
      <c r="H75" s="251" t="s">
        <v>24</v>
      </c>
      <c r="I75" s="257"/>
      <c r="J75" s="166" t="s">
        <v>24</v>
      </c>
      <c r="K75" s="264">
        <f>INDEX('dropdown list'!$G$4:$H$6,MATCH($G75,'dropdown list'!$G$4:$G$6,0),2)*I75</f>
        <v>0</v>
      </c>
      <c r="L75" s="257"/>
      <c r="M75" s="166" t="s">
        <v>24</v>
      </c>
      <c r="N75" s="264">
        <f>INDEX('dropdown list'!$G$4:$H$6,MATCH($G75,'dropdown list'!$G$4:$G$6,0),2)*L75</f>
        <v>0</v>
      </c>
      <c r="O75" s="257"/>
      <c r="P75" s="166" t="s">
        <v>24</v>
      </c>
      <c r="Q75" s="264">
        <f>INDEX('dropdown list'!$G$4:$H$6,MATCH($G75,'dropdown list'!$G$4:$G$6,0),2)*O75</f>
        <v>0</v>
      </c>
      <c r="R75" s="257"/>
      <c r="S75" s="166" t="s">
        <v>24</v>
      </c>
      <c r="T75" s="264">
        <f>INDEX('dropdown list'!$G$4:$H$6,MATCH($G75,'dropdown list'!$G$4:$G$6,0),2)*R75</f>
        <v>0</v>
      </c>
    </row>
    <row r="76" spans="2:20" x14ac:dyDescent="0.2">
      <c r="B76" s="275"/>
      <c r="C76" s="216"/>
      <c r="D76" s="216"/>
      <c r="E76" s="267"/>
      <c r="F76" s="211"/>
      <c r="G76" s="212" t="s">
        <v>1</v>
      </c>
      <c r="H76" s="251" t="s">
        <v>24</v>
      </c>
      <c r="I76" s="257"/>
      <c r="J76" s="166" t="s">
        <v>24</v>
      </c>
      <c r="K76" s="264">
        <f>INDEX('dropdown list'!$G$4:$H$6,MATCH($G76,'dropdown list'!$G$4:$G$6,0),2)*I76</f>
        <v>0</v>
      </c>
      <c r="L76" s="257"/>
      <c r="M76" s="166" t="s">
        <v>24</v>
      </c>
      <c r="N76" s="264">
        <f>INDEX('dropdown list'!$G$4:$H$6,MATCH($G76,'dropdown list'!$G$4:$G$6,0),2)*L76</f>
        <v>0</v>
      </c>
      <c r="O76" s="257"/>
      <c r="P76" s="166" t="s">
        <v>24</v>
      </c>
      <c r="Q76" s="264">
        <f>INDEX('dropdown list'!$G$4:$H$6,MATCH($G76,'dropdown list'!$G$4:$G$6,0),2)*O76</f>
        <v>0</v>
      </c>
      <c r="R76" s="257"/>
      <c r="S76" s="166" t="s">
        <v>24</v>
      </c>
      <c r="T76" s="264">
        <f>INDEX('dropdown list'!$G$4:$H$6,MATCH($G76,'dropdown list'!$G$4:$G$6,0),2)*R76</f>
        <v>0</v>
      </c>
    </row>
    <row r="77" spans="2:20" x14ac:dyDescent="0.2">
      <c r="B77" s="275"/>
      <c r="C77" s="216"/>
      <c r="D77" s="216"/>
      <c r="E77" s="267"/>
      <c r="F77" s="211"/>
      <c r="G77" s="212" t="s">
        <v>1</v>
      </c>
      <c r="H77" s="251" t="s">
        <v>24</v>
      </c>
      <c r="I77" s="257"/>
      <c r="J77" s="166" t="s">
        <v>24</v>
      </c>
      <c r="K77" s="264">
        <f>INDEX('dropdown list'!$G$4:$H$6,MATCH($G77,'dropdown list'!$G$4:$G$6,0),2)*I77</f>
        <v>0</v>
      </c>
      <c r="L77" s="257"/>
      <c r="M77" s="166" t="s">
        <v>24</v>
      </c>
      <c r="N77" s="264">
        <f>INDEX('dropdown list'!$G$4:$H$6,MATCH($G77,'dropdown list'!$G$4:$G$6,0),2)*L77</f>
        <v>0</v>
      </c>
      <c r="O77" s="257"/>
      <c r="P77" s="166" t="s">
        <v>24</v>
      </c>
      <c r="Q77" s="264">
        <f>INDEX('dropdown list'!$G$4:$H$6,MATCH($G77,'dropdown list'!$G$4:$G$6,0),2)*O77</f>
        <v>0</v>
      </c>
      <c r="R77" s="257"/>
      <c r="S77" s="166" t="s">
        <v>24</v>
      </c>
      <c r="T77" s="264">
        <f>INDEX('dropdown list'!$G$4:$H$6,MATCH($G77,'dropdown list'!$G$4:$G$6,0),2)*R77</f>
        <v>0</v>
      </c>
    </row>
    <row r="78" spans="2:20" x14ac:dyDescent="0.2">
      <c r="B78" s="275"/>
      <c r="C78" s="216"/>
      <c r="D78" s="216"/>
      <c r="E78" s="267"/>
      <c r="F78" s="211"/>
      <c r="G78" s="212" t="s">
        <v>1</v>
      </c>
      <c r="H78" s="251" t="s">
        <v>24</v>
      </c>
      <c r="I78" s="257"/>
      <c r="J78" s="166" t="s">
        <v>24</v>
      </c>
      <c r="K78" s="264">
        <f>INDEX('dropdown list'!$G$4:$H$6,MATCH($G78,'dropdown list'!$G$4:$G$6,0),2)*I78</f>
        <v>0</v>
      </c>
      <c r="L78" s="257"/>
      <c r="M78" s="166" t="s">
        <v>24</v>
      </c>
      <c r="N78" s="264">
        <f>INDEX('dropdown list'!$G$4:$H$6,MATCH($G78,'dropdown list'!$G$4:$G$6,0),2)*L78</f>
        <v>0</v>
      </c>
      <c r="O78" s="257"/>
      <c r="P78" s="166" t="s">
        <v>24</v>
      </c>
      <c r="Q78" s="264">
        <f>INDEX('dropdown list'!$G$4:$H$6,MATCH($G78,'dropdown list'!$G$4:$G$6,0),2)*O78</f>
        <v>0</v>
      </c>
      <c r="R78" s="257"/>
      <c r="S78" s="166" t="s">
        <v>24</v>
      </c>
      <c r="T78" s="264">
        <f>INDEX('dropdown list'!$G$4:$H$6,MATCH($G78,'dropdown list'!$G$4:$G$6,0),2)*R78</f>
        <v>0</v>
      </c>
    </row>
    <row r="79" spans="2:20" ht="16.5" thickBot="1" x14ac:dyDescent="0.25">
      <c r="B79" s="767" t="s">
        <v>145</v>
      </c>
      <c r="C79" s="768"/>
      <c r="D79" s="768"/>
      <c r="E79" s="768"/>
      <c r="F79" s="768"/>
      <c r="G79" s="768"/>
      <c r="H79" s="276" t="s">
        <v>36</v>
      </c>
      <c r="I79" s="236">
        <f>SUM(I52:I78)</f>
        <v>51</v>
      </c>
      <c r="J79" s="262" t="s">
        <v>24</v>
      </c>
      <c r="K79" s="263">
        <f t="shared" ref="K79" si="5">SUM(K52:K78)</f>
        <v>5.1000000000000004E-2</v>
      </c>
      <c r="L79" s="236">
        <f>SUM(L52:L78)</f>
        <v>0</v>
      </c>
      <c r="M79" s="262" t="s">
        <v>24</v>
      </c>
      <c r="N79" s="263">
        <f t="shared" ref="N79" si="6">SUM(N52:N78)</f>
        <v>0</v>
      </c>
      <c r="O79" s="236">
        <f>SUM(O52:O78)</f>
        <v>0</v>
      </c>
      <c r="P79" s="262" t="s">
        <v>24</v>
      </c>
      <c r="Q79" s="263">
        <f t="shared" ref="Q79" si="7">SUM(Q52:Q78)</f>
        <v>0</v>
      </c>
      <c r="R79" s="236">
        <f>SUM(R52:R78)</f>
        <v>0</v>
      </c>
      <c r="S79" s="262" t="s">
        <v>24</v>
      </c>
      <c r="T79" s="263">
        <f t="shared" ref="T79" si="8">SUM(T52:T78)</f>
        <v>0</v>
      </c>
    </row>
  </sheetData>
  <mergeCells count="31">
    <mergeCell ref="B79:G79"/>
    <mergeCell ref="B13:B14"/>
    <mergeCell ref="C13:C14"/>
    <mergeCell ref="B7:D7"/>
    <mergeCell ref="E7:L7"/>
    <mergeCell ref="C50:C51"/>
    <mergeCell ref="B50:B51"/>
    <mergeCell ref="E50:E51"/>
    <mergeCell ref="F50:F51"/>
    <mergeCell ref="B6:D6"/>
    <mergeCell ref="E6:L6"/>
    <mergeCell ref="R50:T50"/>
    <mergeCell ref="D50:D51"/>
    <mergeCell ref="F13:H13"/>
    <mergeCell ref="I13:K13"/>
    <mergeCell ref="L13:N13"/>
    <mergeCell ref="O13:Q13"/>
    <mergeCell ref="G50:G51"/>
    <mergeCell ref="H50:H51"/>
    <mergeCell ref="I50:K50"/>
    <mergeCell ref="L50:N50"/>
    <mergeCell ref="E13:E14"/>
    <mergeCell ref="D13:D14"/>
    <mergeCell ref="B41:D41"/>
    <mergeCell ref="O50:Q50"/>
    <mergeCell ref="M2:N2"/>
    <mergeCell ref="B2:L2"/>
    <mergeCell ref="B4:D4"/>
    <mergeCell ref="E4:L4"/>
    <mergeCell ref="B5:D5"/>
    <mergeCell ref="E5:L5"/>
  </mergeCell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'dropdown list'!$G$4:$G$6</xm:f>
          </x14:formula1>
          <xm:sqref>C15:C40 G52:G78</xm:sqref>
        </x14:dataValidation>
        <x14:dataValidation type="list" allowBlank="1" showInputMessage="1" showErrorMessage="1">
          <x14:formula1>
            <xm:f>'dropdown list'!$A$4:$A$11</xm:f>
          </x14:formula1>
          <xm:sqref>B52:B78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="70" zoomScaleNormal="70" workbookViewId="0">
      <selection activeCell="P18" sqref="P18"/>
    </sheetView>
  </sheetViews>
  <sheetFormatPr defaultColWidth="11.42578125" defaultRowHeight="15" x14ac:dyDescent="0.2"/>
  <cols>
    <col min="1" max="1" width="3.7109375" style="65" customWidth="1"/>
    <col min="2" max="2" width="27.42578125" style="65" customWidth="1"/>
    <col min="3" max="3" width="11.42578125" style="65"/>
    <col min="4" max="4" width="12.7109375" style="65" customWidth="1"/>
    <col min="5" max="16384" width="11.42578125" style="65"/>
  </cols>
  <sheetData>
    <row r="1" spans="1:12" ht="15.75" thickBot="1" x14ac:dyDescent="0.2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2" ht="51" customHeight="1" thickBot="1" x14ac:dyDescent="0.35">
      <c r="A2" s="74"/>
      <c r="B2" s="629" t="s">
        <v>236</v>
      </c>
      <c r="C2" s="630"/>
      <c r="D2" s="630"/>
      <c r="E2" s="630"/>
      <c r="F2" s="630"/>
      <c r="G2" s="630"/>
      <c r="H2" s="630"/>
      <c r="I2" s="631"/>
      <c r="J2" s="627" t="s">
        <v>393</v>
      </c>
      <c r="K2" s="628"/>
    </row>
    <row r="3" spans="1:12" ht="16.5" thickBot="1" x14ac:dyDescent="0.25">
      <c r="A3" s="74"/>
      <c r="B3" s="281"/>
      <c r="C3" s="281"/>
      <c r="D3" s="281"/>
      <c r="E3" s="281"/>
      <c r="F3" s="281"/>
      <c r="G3" s="281"/>
      <c r="H3" s="281"/>
      <c r="I3" s="282"/>
      <c r="J3" s="282"/>
      <c r="K3" s="283"/>
    </row>
    <row r="4" spans="1:12" ht="16.149999999999999" customHeight="1" x14ac:dyDescent="0.2">
      <c r="A4" s="74"/>
      <c r="B4" s="636" t="s">
        <v>245</v>
      </c>
      <c r="C4" s="637"/>
      <c r="D4" s="637"/>
      <c r="E4" s="638" t="str">
        <f>'Module 1 - reference data'!C5:C5</f>
        <v>Super Cars</v>
      </c>
      <c r="F4" s="639"/>
      <c r="G4" s="639"/>
      <c r="H4" s="639"/>
      <c r="I4" s="639"/>
      <c r="J4" s="639"/>
      <c r="K4" s="639"/>
      <c r="L4" s="640"/>
    </row>
    <row r="5" spans="1:12" ht="16.149999999999999" customHeight="1" x14ac:dyDescent="0.2">
      <c r="A5" s="74"/>
      <c r="B5" s="655" t="s">
        <v>15</v>
      </c>
      <c r="C5" s="656"/>
      <c r="D5" s="657"/>
      <c r="E5" s="652" t="str">
        <f>'Module 1 - reference data'!C6:C6</f>
        <v>Kurfürstendamm, Berlin</v>
      </c>
      <c r="F5" s="653"/>
      <c r="G5" s="653"/>
      <c r="H5" s="653"/>
      <c r="I5" s="653"/>
      <c r="J5" s="653"/>
      <c r="K5" s="653"/>
      <c r="L5" s="654"/>
    </row>
    <row r="6" spans="1:12" ht="16.149999999999999" customHeight="1" x14ac:dyDescent="0.2">
      <c r="A6" s="74"/>
      <c r="B6" s="655" t="s">
        <v>26</v>
      </c>
      <c r="C6" s="656"/>
      <c r="D6" s="657"/>
      <c r="E6" s="685" t="str">
        <f>'Module 1 - reference data'!C7:C7</f>
        <v>DE</v>
      </c>
      <c r="F6" s="686"/>
      <c r="G6" s="686"/>
      <c r="H6" s="686"/>
      <c r="I6" s="686"/>
      <c r="J6" s="686"/>
      <c r="K6" s="686"/>
      <c r="L6" s="687"/>
    </row>
    <row r="7" spans="1:12" ht="16.899999999999999" customHeight="1" thickBot="1" x14ac:dyDescent="0.25">
      <c r="A7" s="74"/>
      <c r="B7" s="641" t="s">
        <v>244</v>
      </c>
      <c r="C7" s="642"/>
      <c r="D7" s="642"/>
      <c r="E7" s="643" t="str">
        <f>'Module 1 - reference data'!C8:C8</f>
        <v>Franz Meier</v>
      </c>
      <c r="F7" s="644"/>
      <c r="G7" s="644"/>
      <c r="H7" s="644"/>
      <c r="I7" s="644"/>
      <c r="J7" s="644"/>
      <c r="K7" s="644"/>
      <c r="L7" s="645"/>
    </row>
    <row r="9" spans="1:12" s="83" customFormat="1" x14ac:dyDescent="0.2">
      <c r="A9" s="71"/>
      <c r="B9" s="284"/>
      <c r="C9" s="163"/>
      <c r="D9" s="163"/>
      <c r="E9" s="163"/>
      <c r="F9" s="163"/>
      <c r="G9" s="163"/>
      <c r="H9" s="163"/>
      <c r="I9" s="163"/>
      <c r="J9" s="163"/>
      <c r="K9" s="163"/>
    </row>
    <row r="10" spans="1:12" ht="15.75" x14ac:dyDescent="0.2">
      <c r="A10" s="74"/>
      <c r="B10" s="285" t="s">
        <v>42</v>
      </c>
      <c r="C10" s="286"/>
      <c r="D10" s="286"/>
      <c r="E10" s="286"/>
      <c r="F10" s="286"/>
      <c r="G10" s="286"/>
      <c r="H10" s="286"/>
      <c r="I10" s="286"/>
      <c r="J10" s="286"/>
      <c r="K10" s="287"/>
    </row>
    <row r="11" spans="1:12" ht="16.5" thickBot="1" x14ac:dyDescent="0.25">
      <c r="A11" s="74"/>
      <c r="B11" s="66"/>
      <c r="C11" s="163"/>
      <c r="D11" s="163"/>
      <c r="E11" s="163"/>
      <c r="F11" s="163"/>
      <c r="G11" s="163"/>
      <c r="H11" s="163"/>
      <c r="I11" s="163"/>
      <c r="J11" s="163"/>
      <c r="K11" s="163"/>
    </row>
    <row r="12" spans="1:12" ht="15.75" x14ac:dyDescent="0.2">
      <c r="A12" s="74"/>
      <c r="B12" s="715" t="s">
        <v>44</v>
      </c>
      <c r="C12" s="865" t="s">
        <v>34</v>
      </c>
      <c r="D12" s="715" t="s">
        <v>290</v>
      </c>
      <c r="E12" s="716"/>
      <c r="F12" s="716"/>
      <c r="G12" s="865"/>
      <c r="H12" s="715" t="s">
        <v>45</v>
      </c>
      <c r="I12" s="716"/>
      <c r="J12" s="716"/>
      <c r="K12" s="717"/>
    </row>
    <row r="13" spans="1:12" ht="15.75" x14ac:dyDescent="0.2">
      <c r="A13" s="74"/>
      <c r="B13" s="778"/>
      <c r="C13" s="866"/>
      <c r="D13" s="289">
        <f>'Module 1 - reference data'!I11</f>
        <v>2016</v>
      </c>
      <c r="E13" s="288">
        <f>D13+1</f>
        <v>2017</v>
      </c>
      <c r="F13" s="288">
        <f>E13+1</f>
        <v>2018</v>
      </c>
      <c r="G13" s="870">
        <f>F13+1</f>
        <v>2019</v>
      </c>
      <c r="H13" s="300">
        <f>'Module 1 - reference data'!I11</f>
        <v>2016</v>
      </c>
      <c r="I13" s="288">
        <f>H13+1</f>
        <v>2017</v>
      </c>
      <c r="J13" s="288">
        <f>I13+1</f>
        <v>2018</v>
      </c>
      <c r="K13" s="290">
        <f>J13+1</f>
        <v>2019</v>
      </c>
    </row>
    <row r="14" spans="1:12" ht="30" x14ac:dyDescent="0.2">
      <c r="A14" s="74"/>
      <c r="B14" s="134" t="s">
        <v>46</v>
      </c>
      <c r="C14" s="590" t="s">
        <v>272</v>
      </c>
      <c r="D14" s="291"/>
      <c r="E14" s="278"/>
      <c r="F14" s="278"/>
      <c r="G14" s="587"/>
      <c r="H14" s="291"/>
      <c r="I14" s="278"/>
      <c r="J14" s="278"/>
      <c r="K14" s="292"/>
    </row>
    <row r="15" spans="1:12" ht="18" x14ac:dyDescent="0.2">
      <c r="A15" s="74"/>
      <c r="B15" s="134" t="s">
        <v>47</v>
      </c>
      <c r="C15" s="590" t="s">
        <v>272</v>
      </c>
      <c r="D15" s="291"/>
      <c r="E15" s="278"/>
      <c r="F15" s="278"/>
      <c r="G15" s="587"/>
      <c r="H15" s="291"/>
      <c r="I15" s="278"/>
      <c r="J15" s="278"/>
      <c r="K15" s="292"/>
    </row>
    <row r="16" spans="1:12" ht="18" x14ac:dyDescent="0.2">
      <c r="A16" s="74"/>
      <c r="B16" s="134" t="s">
        <v>48</v>
      </c>
      <c r="C16" s="590" t="s">
        <v>272</v>
      </c>
      <c r="D16" s="291"/>
      <c r="E16" s="278"/>
      <c r="F16" s="278"/>
      <c r="G16" s="587"/>
      <c r="H16" s="291"/>
      <c r="I16" s="278"/>
      <c r="J16" s="278"/>
      <c r="K16" s="292"/>
    </row>
    <row r="17" spans="1:11" ht="45" x14ac:dyDescent="0.2">
      <c r="A17" s="74"/>
      <c r="B17" s="134" t="s">
        <v>391</v>
      </c>
      <c r="C17" s="590" t="s">
        <v>272</v>
      </c>
      <c r="D17" s="291"/>
      <c r="E17" s="278"/>
      <c r="F17" s="278"/>
      <c r="G17" s="587"/>
      <c r="H17" s="293"/>
      <c r="I17" s="279"/>
      <c r="J17" s="279"/>
      <c r="K17" s="294"/>
    </row>
    <row r="18" spans="1:11" ht="33.75" customHeight="1" x14ac:dyDescent="0.2">
      <c r="A18" s="74"/>
      <c r="B18" s="134" t="s">
        <v>394</v>
      </c>
      <c r="C18" s="590" t="s">
        <v>272</v>
      </c>
      <c r="D18" s="291"/>
      <c r="E18" s="278"/>
      <c r="F18" s="278"/>
      <c r="G18" s="587"/>
      <c r="H18" s="291"/>
      <c r="I18" s="278"/>
      <c r="J18" s="278"/>
      <c r="K18" s="292"/>
    </row>
    <row r="19" spans="1:11" ht="41.25" customHeight="1" x14ac:dyDescent="0.2">
      <c r="A19" s="74"/>
      <c r="B19" s="302" t="s">
        <v>392</v>
      </c>
      <c r="C19" s="571" t="s">
        <v>272</v>
      </c>
      <c r="D19" s="306"/>
      <c r="E19" s="280"/>
      <c r="F19" s="280"/>
      <c r="G19" s="588"/>
      <c r="H19" s="306"/>
      <c r="I19" s="280"/>
      <c r="J19" s="280"/>
      <c r="K19" s="307"/>
    </row>
    <row r="20" spans="1:11" ht="48" customHeight="1" x14ac:dyDescent="0.2">
      <c r="A20" s="74"/>
      <c r="B20" s="134" t="s">
        <v>396</v>
      </c>
      <c r="C20" s="590" t="s">
        <v>272</v>
      </c>
      <c r="D20" s="306"/>
      <c r="E20" s="280"/>
      <c r="F20" s="280"/>
      <c r="G20" s="588"/>
      <c r="H20" s="291"/>
      <c r="I20" s="278"/>
      <c r="J20" s="278"/>
      <c r="K20" s="292"/>
    </row>
    <row r="21" spans="1:11" ht="33.75" customHeight="1" x14ac:dyDescent="0.2">
      <c r="A21" s="74"/>
      <c r="B21" s="297" t="s">
        <v>395</v>
      </c>
      <c r="C21" s="864" t="s">
        <v>293</v>
      </c>
      <c r="D21" s="299">
        <f>SUM(D14:D20)</f>
        <v>0</v>
      </c>
      <c r="E21" s="296">
        <f t="shared" ref="E21:G21" si="0">SUM(E14:E20)</f>
        <v>0</v>
      </c>
      <c r="F21" s="296">
        <f t="shared" si="0"/>
        <v>0</v>
      </c>
      <c r="G21" s="871">
        <f t="shared" si="0"/>
        <v>0</v>
      </c>
      <c r="H21" s="291"/>
      <c r="I21" s="278"/>
      <c r="J21" s="278"/>
      <c r="K21" s="292"/>
    </row>
    <row r="22" spans="1:11" ht="31.5" x14ac:dyDescent="0.2">
      <c r="A22" s="74"/>
      <c r="B22" s="297" t="s">
        <v>295</v>
      </c>
      <c r="C22" s="864" t="s">
        <v>293</v>
      </c>
      <c r="D22" s="299">
        <f>SUM(D14:D16)+D20</f>
        <v>0</v>
      </c>
      <c r="E22" s="296">
        <f t="shared" ref="E22:G22" si="1">SUM(E14:E16)+E20</f>
        <v>0</v>
      </c>
      <c r="F22" s="296">
        <f t="shared" si="1"/>
        <v>0</v>
      </c>
      <c r="G22" s="871">
        <f t="shared" si="1"/>
        <v>0</v>
      </c>
      <c r="H22" s="291"/>
      <c r="I22" s="278"/>
      <c r="J22" s="278"/>
      <c r="K22" s="292"/>
    </row>
    <row r="23" spans="1:11" ht="16.5" thickBot="1" x14ac:dyDescent="0.25">
      <c r="A23" s="74"/>
      <c r="B23" s="298" t="s">
        <v>296</v>
      </c>
      <c r="C23" s="867" t="s">
        <v>294</v>
      </c>
      <c r="D23" s="779"/>
      <c r="E23" s="780"/>
      <c r="F23" s="780"/>
      <c r="G23" s="869"/>
      <c r="H23" s="295">
        <f>SUM(H14:H20)</f>
        <v>0</v>
      </c>
      <c r="I23" s="872">
        <f t="shared" ref="I23:K23" si="2">SUM(I14:I20)</f>
        <v>0</v>
      </c>
      <c r="J23" s="872">
        <f t="shared" si="2"/>
        <v>0</v>
      </c>
      <c r="K23" s="873">
        <f t="shared" si="2"/>
        <v>0</v>
      </c>
    </row>
    <row r="24" spans="1:11" ht="15.75" x14ac:dyDescent="0.2">
      <c r="A24" s="74"/>
      <c r="B24" s="158"/>
      <c r="C24" s="158"/>
      <c r="D24" s="158"/>
      <c r="E24" s="158"/>
      <c r="F24" s="277"/>
      <c r="G24" s="277"/>
      <c r="H24" s="277"/>
      <c r="I24" s="158"/>
      <c r="J24" s="158"/>
      <c r="K24" s="158"/>
    </row>
    <row r="25" spans="1:11" x14ac:dyDescent="0.2">
      <c r="B25" s="775"/>
      <c r="C25" s="775"/>
      <c r="D25" s="775"/>
      <c r="E25" s="775"/>
      <c r="F25" s="775"/>
      <c r="G25" s="775"/>
      <c r="H25" s="775"/>
      <c r="I25" s="775"/>
      <c r="J25" s="775"/>
      <c r="K25" s="775"/>
    </row>
    <row r="26" spans="1:11" ht="15.75" x14ac:dyDescent="0.2">
      <c r="B26" s="285" t="s">
        <v>43</v>
      </c>
      <c r="C26" s="286"/>
      <c r="D26" s="286"/>
      <c r="E26" s="286"/>
      <c r="F26" s="286"/>
      <c r="G26" s="286"/>
      <c r="H26" s="286"/>
      <c r="I26" s="286"/>
      <c r="J26" s="286"/>
      <c r="K26" s="287"/>
    </row>
    <row r="27" spans="1:11" ht="16.5" thickBot="1" x14ac:dyDescent="0.25">
      <c r="B27" s="66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ht="15.75" customHeight="1" x14ac:dyDescent="0.2">
      <c r="B28" s="776" t="s">
        <v>49</v>
      </c>
      <c r="C28" s="875" t="s">
        <v>34</v>
      </c>
      <c r="D28" s="715" t="s">
        <v>291</v>
      </c>
      <c r="E28" s="716"/>
      <c r="F28" s="716"/>
      <c r="G28" s="717"/>
      <c r="H28" s="715" t="s">
        <v>45</v>
      </c>
      <c r="I28" s="716"/>
      <c r="J28" s="716"/>
      <c r="K28" s="717"/>
    </row>
    <row r="29" spans="1:11" ht="15.75" x14ac:dyDescent="0.2">
      <c r="B29" s="777"/>
      <c r="C29" s="845"/>
      <c r="D29" s="289">
        <f>D13</f>
        <v>2016</v>
      </c>
      <c r="E29" s="288">
        <f t="shared" ref="E29:G29" si="3">E13</f>
        <v>2017</v>
      </c>
      <c r="F29" s="288">
        <f t="shared" si="3"/>
        <v>2018</v>
      </c>
      <c r="G29" s="290">
        <f t="shared" si="3"/>
        <v>2019</v>
      </c>
      <c r="H29" s="300">
        <f>H13</f>
        <v>2016</v>
      </c>
      <c r="I29" s="301">
        <f t="shared" ref="I29:K29" si="4">I13</f>
        <v>2017</v>
      </c>
      <c r="J29" s="301">
        <f t="shared" si="4"/>
        <v>2018</v>
      </c>
      <c r="K29" s="308">
        <f t="shared" si="4"/>
        <v>2019</v>
      </c>
    </row>
    <row r="30" spans="1:11" ht="31.5" x14ac:dyDescent="0.2">
      <c r="B30" s="202" t="s">
        <v>51</v>
      </c>
      <c r="C30" s="571" t="s">
        <v>272</v>
      </c>
      <c r="D30" s="291">
        <f>D31+D32</f>
        <v>0</v>
      </c>
      <c r="E30" s="278">
        <f t="shared" ref="E30:G30" si="5">E31+E32</f>
        <v>0</v>
      </c>
      <c r="F30" s="278">
        <f t="shared" si="5"/>
        <v>0</v>
      </c>
      <c r="G30" s="292">
        <f t="shared" si="5"/>
        <v>0</v>
      </c>
      <c r="H30" s="291">
        <f t="shared" ref="H30" si="6">H31+H32</f>
        <v>0</v>
      </c>
      <c r="I30" s="278">
        <f t="shared" ref="I30" si="7">I31+I32</f>
        <v>0</v>
      </c>
      <c r="J30" s="278">
        <f t="shared" ref="J30" si="8">J31+J32</f>
        <v>0</v>
      </c>
      <c r="K30" s="292">
        <f t="shared" ref="K30" si="9">K31+K32</f>
        <v>0</v>
      </c>
    </row>
    <row r="31" spans="1:11" ht="31.5" customHeight="1" x14ac:dyDescent="0.2">
      <c r="B31" s="134" t="s">
        <v>252</v>
      </c>
      <c r="C31" s="571" t="s">
        <v>272</v>
      </c>
      <c r="D31" s="291"/>
      <c r="E31" s="278"/>
      <c r="F31" s="278"/>
      <c r="G31" s="292"/>
      <c r="H31" s="291"/>
      <c r="I31" s="278"/>
      <c r="J31" s="278"/>
      <c r="K31" s="292"/>
    </row>
    <row r="32" spans="1:11" ht="18" x14ac:dyDescent="0.2">
      <c r="B32" s="302" t="s">
        <v>253</v>
      </c>
      <c r="C32" s="571" t="s">
        <v>272</v>
      </c>
      <c r="D32" s="291"/>
      <c r="E32" s="278"/>
      <c r="F32" s="278"/>
      <c r="G32" s="292"/>
      <c r="H32" s="291"/>
      <c r="I32" s="278"/>
      <c r="J32" s="278"/>
      <c r="K32" s="292"/>
    </row>
    <row r="33" spans="2:11" ht="18" x14ac:dyDescent="0.2">
      <c r="B33" s="202" t="s">
        <v>382</v>
      </c>
      <c r="C33" s="571" t="s">
        <v>272</v>
      </c>
      <c r="D33" s="291">
        <f>D34+D35</f>
        <v>0</v>
      </c>
      <c r="E33" s="278">
        <f t="shared" ref="E33" si="10">E34+E35</f>
        <v>0</v>
      </c>
      <c r="F33" s="278">
        <f t="shared" ref="F33" si="11">F34+F35</f>
        <v>0</v>
      </c>
      <c r="G33" s="292">
        <f t="shared" ref="G33" si="12">G34+G35</f>
        <v>0</v>
      </c>
      <c r="H33" s="291">
        <f t="shared" ref="H33" si="13">H34+H35</f>
        <v>0</v>
      </c>
      <c r="I33" s="278">
        <f t="shared" ref="I33" si="14">I34+I35</f>
        <v>0</v>
      </c>
      <c r="J33" s="278">
        <f t="shared" ref="J33" si="15">J34+J35</f>
        <v>0</v>
      </c>
      <c r="K33" s="292">
        <f t="shared" ref="K33" si="16">K34+K35</f>
        <v>0</v>
      </c>
    </row>
    <row r="34" spans="2:11" ht="18" x14ac:dyDescent="0.2">
      <c r="B34" s="134" t="s">
        <v>252</v>
      </c>
      <c r="C34" s="571" t="s">
        <v>272</v>
      </c>
      <c r="D34" s="291"/>
      <c r="E34" s="278"/>
      <c r="F34" s="278"/>
      <c r="G34" s="292"/>
      <c r="H34" s="291"/>
      <c r="I34" s="278"/>
      <c r="J34" s="278"/>
      <c r="K34" s="292"/>
    </row>
    <row r="35" spans="2:11" ht="18" x14ac:dyDescent="0.2">
      <c r="B35" s="302" t="s">
        <v>253</v>
      </c>
      <c r="C35" s="571" t="s">
        <v>272</v>
      </c>
      <c r="D35" s="291"/>
      <c r="E35" s="278"/>
      <c r="F35" s="278"/>
      <c r="G35" s="292"/>
      <c r="H35" s="291"/>
      <c r="I35" s="278"/>
      <c r="J35" s="278"/>
      <c r="K35" s="292"/>
    </row>
    <row r="36" spans="2:11" ht="47.25" x14ac:dyDescent="0.2">
      <c r="B36" s="202" t="s">
        <v>385</v>
      </c>
      <c r="C36" s="571" t="s">
        <v>272</v>
      </c>
      <c r="D36" s="291"/>
      <c r="E36" s="278"/>
      <c r="F36" s="278"/>
      <c r="G36" s="292"/>
      <c r="H36" s="291"/>
      <c r="I36" s="278"/>
      <c r="J36" s="278"/>
      <c r="K36" s="292"/>
    </row>
    <row r="37" spans="2:11" ht="45.75" customHeight="1" x14ac:dyDescent="0.2">
      <c r="B37" s="202" t="s">
        <v>400</v>
      </c>
      <c r="C37" s="571" t="s">
        <v>272</v>
      </c>
      <c r="D37" s="306"/>
      <c r="E37" s="280"/>
      <c r="F37" s="280"/>
      <c r="G37" s="307"/>
      <c r="H37" s="306"/>
      <c r="I37" s="280"/>
      <c r="J37" s="280"/>
      <c r="K37" s="307"/>
    </row>
    <row r="38" spans="2:11" ht="50.25" customHeight="1" x14ac:dyDescent="0.2">
      <c r="B38" s="304" t="s">
        <v>384</v>
      </c>
      <c r="C38" s="583" t="s">
        <v>292</v>
      </c>
      <c r="D38" s="299">
        <f>D30+D33+D36</f>
        <v>0</v>
      </c>
      <c r="E38" s="296">
        <f t="shared" ref="E38:G38" si="17">E30+E33+E36</f>
        <v>0</v>
      </c>
      <c r="F38" s="296">
        <f t="shared" si="17"/>
        <v>0</v>
      </c>
      <c r="G38" s="868">
        <f>G30+G33+G36</f>
        <v>0</v>
      </c>
      <c r="H38" s="299">
        <f>H30+H33+H36+H37</f>
        <v>0</v>
      </c>
      <c r="I38" s="296">
        <f>I30+I33+I36+I37</f>
        <v>0</v>
      </c>
      <c r="J38" s="296">
        <f>J30+J33+J36+J37</f>
        <v>0</v>
      </c>
      <c r="K38" s="868">
        <f>K30+K33+K36+K37</f>
        <v>0</v>
      </c>
    </row>
    <row r="39" spans="2:11" ht="48" thickBot="1" x14ac:dyDescent="0.25">
      <c r="B39" s="305" t="s">
        <v>383</v>
      </c>
      <c r="C39" s="874" t="s">
        <v>25</v>
      </c>
      <c r="D39" s="876"/>
      <c r="E39" s="877"/>
      <c r="F39" s="877"/>
      <c r="G39" s="878"/>
      <c r="H39" s="309"/>
      <c r="I39" s="310"/>
      <c r="J39" s="310"/>
      <c r="K39" s="311"/>
    </row>
  </sheetData>
  <mergeCells count="21">
    <mergeCell ref="D39:G39"/>
    <mergeCell ref="C12:C13"/>
    <mergeCell ref="D12:G12"/>
    <mergeCell ref="H12:K12"/>
    <mergeCell ref="D23:G23"/>
    <mergeCell ref="J2:K2"/>
    <mergeCell ref="B2:I2"/>
    <mergeCell ref="B4:D4"/>
    <mergeCell ref="B5:D5"/>
    <mergeCell ref="H28:K28"/>
    <mergeCell ref="B25:K25"/>
    <mergeCell ref="E4:L4"/>
    <mergeCell ref="E5:L5"/>
    <mergeCell ref="E6:L6"/>
    <mergeCell ref="E7:L7"/>
    <mergeCell ref="B28:B29"/>
    <mergeCell ref="C28:C29"/>
    <mergeCell ref="D28:G28"/>
    <mergeCell ref="B6:D6"/>
    <mergeCell ref="B7:D7"/>
    <mergeCell ref="B12:B13"/>
  </mergeCells>
  <pageMargins left="0.7" right="0.7" top="0.78740157499999996" bottom="0.78740157499999996" header="0.3" footer="0.3"/>
  <pageSetup paperSize="9" orientation="portrait" r:id="rId1"/>
  <ignoredErrors>
    <ignoredError sqref="D30:K30 E33:K33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showZeros="0" zoomScale="80" zoomScaleNormal="80" workbookViewId="0">
      <pane xSplit="20" ySplit="19" topLeftCell="U20" activePane="bottomRight" state="frozen"/>
      <selection pane="topRight" activeCell="U1" sqref="U1"/>
      <selection pane="bottomLeft" activeCell="A20" sqref="A20"/>
      <selection pane="bottomRight" activeCell="T45" sqref="T45"/>
    </sheetView>
  </sheetViews>
  <sheetFormatPr defaultColWidth="11.42578125" defaultRowHeight="15" x14ac:dyDescent="0.2"/>
  <cols>
    <col min="1" max="1" width="2.85546875" style="65" customWidth="1"/>
    <col min="2" max="2" width="23.28515625" style="65" customWidth="1"/>
    <col min="3" max="3" width="14.140625" style="65" customWidth="1"/>
    <col min="4" max="4" width="16.85546875" style="65" customWidth="1"/>
    <col min="5" max="5" width="12.7109375" style="65" customWidth="1"/>
    <col min="6" max="6" width="14.28515625" style="65" customWidth="1"/>
    <col min="7" max="7" width="14.140625" style="65" customWidth="1"/>
    <col min="8" max="8" width="11.7109375" style="65" bestFit="1" customWidth="1"/>
    <col min="9" max="9" width="13.85546875" style="65" customWidth="1"/>
    <col min="10" max="10" width="12.7109375" style="65" customWidth="1"/>
    <col min="11" max="11" width="11.42578125" style="65"/>
    <col min="12" max="12" width="13.85546875" style="65" customWidth="1"/>
    <col min="13" max="13" width="11.42578125" style="65"/>
    <col min="14" max="14" width="12.7109375" style="65" customWidth="1"/>
    <col min="15" max="15" width="13.28515625" style="65" customWidth="1"/>
    <col min="16" max="16" width="14.28515625" style="65" customWidth="1"/>
    <col min="17" max="17" width="11.42578125" style="65"/>
    <col min="18" max="18" width="11.42578125" style="65" customWidth="1"/>
    <col min="19" max="16384" width="11.42578125" style="65"/>
  </cols>
  <sheetData>
    <row r="1" spans="1:17" ht="15.75" thickBot="1" x14ac:dyDescent="0.25">
      <c r="A1" s="312"/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</row>
    <row r="2" spans="1:17" ht="54" customHeight="1" thickBot="1" x14ac:dyDescent="0.35">
      <c r="A2" s="312"/>
      <c r="B2" s="629" t="s">
        <v>50</v>
      </c>
      <c r="C2" s="630"/>
      <c r="D2" s="630"/>
      <c r="E2" s="630"/>
      <c r="F2" s="630"/>
      <c r="G2" s="630"/>
      <c r="H2" s="630"/>
      <c r="I2" s="630"/>
      <c r="J2" s="630"/>
      <c r="K2" s="630"/>
      <c r="L2" s="630"/>
      <c r="M2" s="630"/>
      <c r="N2" s="630"/>
      <c r="O2" s="631"/>
      <c r="P2" s="350" t="s">
        <v>270</v>
      </c>
      <c r="Q2" s="160"/>
    </row>
    <row r="3" spans="1:17" ht="15.75" x14ac:dyDescent="0.2">
      <c r="A3" s="312"/>
      <c r="B3" s="66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8"/>
      <c r="O3" s="67"/>
      <c r="P3" s="68"/>
      <c r="Q3" s="160"/>
    </row>
    <row r="4" spans="1:17" ht="15.75" x14ac:dyDescent="0.2">
      <c r="A4" s="312"/>
      <c r="B4" s="66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8"/>
      <c r="O4" s="67"/>
      <c r="P4" s="68"/>
      <c r="Q4" s="160"/>
    </row>
    <row r="5" spans="1:17" ht="16.5" thickBot="1" x14ac:dyDescent="0.25">
      <c r="A5" s="313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</row>
    <row r="6" spans="1:17" ht="15" customHeight="1" x14ac:dyDescent="0.2">
      <c r="A6" s="313"/>
      <c r="B6" s="636" t="s">
        <v>245</v>
      </c>
      <c r="C6" s="637"/>
      <c r="D6" s="637"/>
      <c r="E6" s="638" t="str">
        <f>'Module 1 - reference data'!C5:C5</f>
        <v>Super Cars</v>
      </c>
      <c r="F6" s="639"/>
      <c r="G6" s="639"/>
      <c r="H6" s="639"/>
      <c r="I6" s="639"/>
      <c r="J6" s="639"/>
      <c r="K6" s="639"/>
      <c r="L6" s="640"/>
    </row>
    <row r="7" spans="1:17" ht="15" customHeight="1" x14ac:dyDescent="0.2">
      <c r="A7" s="313"/>
      <c r="B7" s="655" t="s">
        <v>15</v>
      </c>
      <c r="C7" s="656"/>
      <c r="D7" s="657"/>
      <c r="E7" s="652" t="str">
        <f>'Module 1 - reference data'!C6:C6</f>
        <v>Kurfürstendamm, Berlin</v>
      </c>
      <c r="F7" s="653"/>
      <c r="G7" s="653"/>
      <c r="H7" s="653"/>
      <c r="I7" s="653"/>
      <c r="J7" s="653"/>
      <c r="K7" s="653"/>
      <c r="L7" s="654"/>
    </row>
    <row r="8" spans="1:17" ht="15" customHeight="1" x14ac:dyDescent="0.2">
      <c r="A8" s="313"/>
      <c r="B8" s="655" t="s">
        <v>26</v>
      </c>
      <c r="C8" s="656"/>
      <c r="D8" s="657"/>
      <c r="E8" s="685" t="str">
        <f>'Module 1 - reference data'!C7:C7</f>
        <v>DE</v>
      </c>
      <c r="F8" s="686"/>
      <c r="G8" s="686"/>
      <c r="H8" s="686"/>
      <c r="I8" s="686"/>
      <c r="J8" s="686"/>
      <c r="K8" s="686"/>
      <c r="L8" s="687"/>
    </row>
    <row r="9" spans="1:17" ht="15" customHeight="1" thickBot="1" x14ac:dyDescent="0.25">
      <c r="A9" s="313"/>
      <c r="B9" s="641" t="s">
        <v>244</v>
      </c>
      <c r="C9" s="642"/>
      <c r="D9" s="642"/>
      <c r="E9" s="643" t="str">
        <f>'Module 1 - reference data'!C8:C8</f>
        <v>Franz Meier</v>
      </c>
      <c r="F9" s="644"/>
      <c r="G9" s="644"/>
      <c r="H9" s="644"/>
      <c r="I9" s="644"/>
      <c r="J9" s="644"/>
      <c r="K9" s="644"/>
      <c r="L9" s="645"/>
    </row>
    <row r="15" spans="1:17" x14ac:dyDescent="0.2">
      <c r="K15" s="423"/>
    </row>
    <row r="16" spans="1:17" ht="15.75" thickBot="1" x14ac:dyDescent="0.25">
      <c r="A16" s="312"/>
      <c r="B16" s="314"/>
      <c r="C16" s="315"/>
      <c r="D16" s="315"/>
      <c r="E16" s="315"/>
      <c r="F16" s="315"/>
      <c r="G16" s="315"/>
      <c r="H16" s="315"/>
      <c r="I16" s="315"/>
      <c r="J16" s="315"/>
      <c r="K16" s="315"/>
      <c r="L16" s="315"/>
      <c r="M16" s="315"/>
      <c r="N16" s="315"/>
      <c r="O16" s="315"/>
      <c r="P16" s="315"/>
      <c r="Q16" s="315"/>
    </row>
    <row r="17" spans="1:20" ht="30" customHeight="1" thickBot="1" x14ac:dyDescent="0.25">
      <c r="A17" s="312"/>
      <c r="B17" s="781"/>
      <c r="C17" s="782"/>
      <c r="D17" s="783"/>
      <c r="E17" s="784" t="s">
        <v>372</v>
      </c>
      <c r="F17" s="785"/>
      <c r="G17" s="785"/>
      <c r="H17" s="785"/>
      <c r="I17" s="785"/>
      <c r="J17" s="785"/>
      <c r="K17" s="785"/>
      <c r="L17" s="785"/>
      <c r="M17" s="785"/>
      <c r="N17" s="785"/>
      <c r="O17" s="785"/>
      <c r="P17" s="786"/>
      <c r="Q17" s="801" t="s">
        <v>53</v>
      </c>
      <c r="R17" s="756"/>
      <c r="S17" s="756"/>
      <c r="T17" s="757"/>
    </row>
    <row r="18" spans="1:20" ht="15.75" x14ac:dyDescent="0.2">
      <c r="A18" s="312"/>
      <c r="B18" s="787" t="s">
        <v>54</v>
      </c>
      <c r="C18" s="789" t="s">
        <v>297</v>
      </c>
      <c r="D18" s="788" t="s">
        <v>240</v>
      </c>
      <c r="E18" s="793">
        <f>'Module 1 - reference data'!I11</f>
        <v>2016</v>
      </c>
      <c r="F18" s="794"/>
      <c r="G18" s="795"/>
      <c r="H18" s="793">
        <f>E18+1</f>
        <v>2017</v>
      </c>
      <c r="I18" s="794"/>
      <c r="J18" s="795"/>
      <c r="K18" s="793">
        <f>H18+1</f>
        <v>2018</v>
      </c>
      <c r="L18" s="794"/>
      <c r="M18" s="795"/>
      <c r="N18" s="793">
        <f>K18+1</f>
        <v>2019</v>
      </c>
      <c r="O18" s="794"/>
      <c r="P18" s="795"/>
      <c r="Q18" s="334">
        <f>'Module 1 - reference data'!I11</f>
        <v>2016</v>
      </c>
      <c r="R18" s="332">
        <f>Q18+1</f>
        <v>2017</v>
      </c>
      <c r="S18" s="332">
        <f>R18+1</f>
        <v>2018</v>
      </c>
      <c r="T18" s="335">
        <f>S18+1</f>
        <v>2019</v>
      </c>
    </row>
    <row r="19" spans="1:20" ht="61.5" x14ac:dyDescent="0.2">
      <c r="A19" s="312"/>
      <c r="B19" s="787"/>
      <c r="C19" s="789"/>
      <c r="D19" s="788"/>
      <c r="E19" s="330" t="s">
        <v>298</v>
      </c>
      <c r="F19" s="329" t="s">
        <v>299</v>
      </c>
      <c r="G19" s="331" t="s">
        <v>212</v>
      </c>
      <c r="H19" s="330" t="s">
        <v>298</v>
      </c>
      <c r="I19" s="329" t="s">
        <v>299</v>
      </c>
      <c r="J19" s="331" t="s">
        <v>212</v>
      </c>
      <c r="K19" s="330" t="s">
        <v>298</v>
      </c>
      <c r="L19" s="329" t="s">
        <v>299</v>
      </c>
      <c r="M19" s="331" t="s">
        <v>212</v>
      </c>
      <c r="N19" s="330" t="s">
        <v>298</v>
      </c>
      <c r="O19" s="329" t="s">
        <v>299</v>
      </c>
      <c r="P19" s="331" t="s">
        <v>212</v>
      </c>
      <c r="Q19" s="333" t="s">
        <v>112</v>
      </c>
      <c r="R19" s="326" t="s">
        <v>112</v>
      </c>
      <c r="S19" s="326" t="s">
        <v>112</v>
      </c>
      <c r="T19" s="336" t="s">
        <v>112</v>
      </c>
    </row>
    <row r="20" spans="1:20" ht="15.75" x14ac:dyDescent="0.2">
      <c r="A20" s="312"/>
      <c r="B20" s="790" t="s">
        <v>113</v>
      </c>
      <c r="C20" s="791"/>
      <c r="D20" s="791"/>
      <c r="E20" s="791"/>
      <c r="F20" s="791"/>
      <c r="G20" s="791"/>
      <c r="H20" s="791"/>
      <c r="I20" s="791"/>
      <c r="J20" s="791"/>
      <c r="K20" s="791"/>
      <c r="L20" s="791"/>
      <c r="M20" s="791"/>
      <c r="N20" s="791"/>
      <c r="O20" s="791"/>
      <c r="P20" s="791"/>
      <c r="Q20" s="791"/>
      <c r="R20" s="791"/>
      <c r="S20" s="791"/>
      <c r="T20" s="792"/>
    </row>
    <row r="21" spans="1:20" ht="15.75" x14ac:dyDescent="0.2">
      <c r="A21" s="312"/>
      <c r="B21" s="790" t="s">
        <v>257</v>
      </c>
      <c r="C21" s="791"/>
      <c r="D21" s="791"/>
      <c r="E21" s="791"/>
      <c r="F21" s="791"/>
      <c r="G21" s="791"/>
      <c r="H21" s="791"/>
      <c r="I21" s="791"/>
      <c r="J21" s="791"/>
      <c r="K21" s="791"/>
      <c r="L21" s="791"/>
      <c r="M21" s="791"/>
      <c r="N21" s="791"/>
      <c r="O21" s="791"/>
      <c r="P21" s="791"/>
      <c r="Q21" s="791"/>
      <c r="R21" s="791"/>
      <c r="S21" s="791"/>
      <c r="T21" s="792"/>
    </row>
    <row r="22" spans="1:20" ht="45" x14ac:dyDescent="0.2">
      <c r="A22" s="312"/>
      <c r="B22" s="337" t="s">
        <v>301</v>
      </c>
      <c r="C22" s="316"/>
      <c r="D22" s="338" t="s">
        <v>87</v>
      </c>
      <c r="E22" s="448"/>
      <c r="F22" s="449" t="s">
        <v>24</v>
      </c>
      <c r="G22" s="450">
        <f>IFERROR(INDEX('dropdown list'!$G$4:$H$6,MATCH(F22,'dropdown list'!$G$4:$G$6,0),2)*E22,"")</f>
        <v>0</v>
      </c>
      <c r="H22" s="448"/>
      <c r="I22" s="449" t="s">
        <v>24</v>
      </c>
      <c r="J22" s="450">
        <f>IFERROR(INDEX('dropdown list'!$G$4:$H$6,MATCH($I22,'dropdown list'!$G$4:$G$6,0),2)*H22,"")</f>
        <v>0</v>
      </c>
      <c r="K22" s="448"/>
      <c r="L22" s="449" t="s">
        <v>24</v>
      </c>
      <c r="M22" s="450">
        <f>IFERROR(INDEX('dropdown list'!$G$4:$H$6,MATCH($L22,'dropdown list'!$G$4:$G$6,0),2)*K22,"")</f>
        <v>0</v>
      </c>
      <c r="N22" s="448"/>
      <c r="O22" s="449" t="s">
        <v>24</v>
      </c>
      <c r="P22" s="450">
        <f>IFERROR(INDEX('dropdown list'!$G$4:$H$6,MATCH($O22,'dropdown list'!$G$4:$G$6,0),2)*N22,"")</f>
        <v>0</v>
      </c>
      <c r="Q22" s="451"/>
      <c r="R22" s="452"/>
      <c r="S22" s="452"/>
      <c r="T22" s="453"/>
    </row>
    <row r="23" spans="1:20" ht="30" x14ac:dyDescent="0.2">
      <c r="A23" s="312"/>
      <c r="B23" s="337" t="s">
        <v>302</v>
      </c>
      <c r="C23" s="317"/>
      <c r="D23" s="338" t="s">
        <v>87</v>
      </c>
      <c r="E23" s="135"/>
      <c r="F23" s="449" t="s">
        <v>24</v>
      </c>
      <c r="G23" s="450">
        <f>IFERROR(INDEX('dropdown list'!$G$4:$H$6,MATCH(F23,'dropdown list'!$G$4:$G$6,0),2)*E23,"")</f>
        <v>0</v>
      </c>
      <c r="H23" s="135"/>
      <c r="I23" s="454" t="s">
        <v>24</v>
      </c>
      <c r="J23" s="450">
        <f>IFERROR(INDEX('dropdown list'!$G$4:$H$6,MATCH($I23,'dropdown list'!$G$4:$G$6,0),2)*H23,"")</f>
        <v>0</v>
      </c>
      <c r="K23" s="135"/>
      <c r="L23" s="449" t="s">
        <v>24</v>
      </c>
      <c r="M23" s="450">
        <f>IFERROR(INDEX('dropdown list'!$G$4:$H$6,MATCH($L23,'dropdown list'!$G$4:$G$6,0),2)*K23,"")</f>
        <v>0</v>
      </c>
      <c r="N23" s="135"/>
      <c r="O23" s="449" t="s">
        <v>24</v>
      </c>
      <c r="P23" s="450">
        <f>IFERROR(INDEX('dropdown list'!$G$4:$H$6,MATCH($O23,'dropdown list'!$G$4:$G$6,0),2)*N23,"")</f>
        <v>0</v>
      </c>
      <c r="Q23" s="451"/>
      <c r="R23" s="455"/>
      <c r="S23" s="455"/>
      <c r="T23" s="456"/>
    </row>
    <row r="24" spans="1:20" ht="30" x14ac:dyDescent="0.2">
      <c r="A24" s="312"/>
      <c r="B24" s="337" t="s">
        <v>256</v>
      </c>
      <c r="C24" s="317"/>
      <c r="D24" s="338" t="s">
        <v>87</v>
      </c>
      <c r="E24" s="135"/>
      <c r="F24" s="449" t="s">
        <v>24</v>
      </c>
      <c r="G24" s="450">
        <f>IFERROR(INDEX('dropdown list'!$G$4:$H$6,MATCH(F24,'dropdown list'!$G$4:$G$6,0),2)*E24,"")</f>
        <v>0</v>
      </c>
      <c r="H24" s="135"/>
      <c r="I24" s="449" t="s">
        <v>24</v>
      </c>
      <c r="J24" s="450">
        <f>IFERROR(INDEX('dropdown list'!$G$4:$H$6,MATCH($I24,'dropdown list'!$G$4:$G$6,0),2)*H24,"")</f>
        <v>0</v>
      </c>
      <c r="K24" s="135"/>
      <c r="L24" s="449" t="s">
        <v>24</v>
      </c>
      <c r="M24" s="450">
        <f>IFERROR(INDEX('dropdown list'!$G$4:$H$6,MATCH($L24,'dropdown list'!$G$4:$G$6,0),2)*K24,"")</f>
        <v>0</v>
      </c>
      <c r="N24" s="135"/>
      <c r="O24" s="449" t="s">
        <v>24</v>
      </c>
      <c r="P24" s="450">
        <f>IFERROR(INDEX('dropdown list'!$G$4:$H$6,MATCH($O24,'dropdown list'!$G$4:$G$6,0),2)*N24,"")</f>
        <v>0</v>
      </c>
      <c r="Q24" s="451"/>
      <c r="R24" s="455"/>
      <c r="S24" s="455"/>
      <c r="T24" s="456"/>
    </row>
    <row r="25" spans="1:20" ht="45" x14ac:dyDescent="0.2">
      <c r="A25" s="312"/>
      <c r="B25" s="339" t="s">
        <v>303</v>
      </c>
      <c r="C25" s="328"/>
      <c r="D25" s="340" t="s">
        <v>87</v>
      </c>
      <c r="E25" s="457"/>
      <c r="F25" s="449" t="s">
        <v>24</v>
      </c>
      <c r="G25" s="450">
        <f>IFERROR(INDEX('dropdown list'!$G$4:$H$6,MATCH(F25,'dropdown list'!$G$4:$G$6,0),2)*E25,"")</f>
        <v>0</v>
      </c>
      <c r="H25" s="457"/>
      <c r="I25" s="449" t="s">
        <v>24</v>
      </c>
      <c r="J25" s="450">
        <f>IFERROR(INDEX('dropdown list'!$G$4:$H$6,MATCH($I25,'dropdown list'!$G$4:$G$6,0),2)*H25,"")</f>
        <v>0</v>
      </c>
      <c r="K25" s="457"/>
      <c r="L25" s="449" t="s">
        <v>24</v>
      </c>
      <c r="M25" s="450">
        <f>IFERROR(INDEX('dropdown list'!$G$4:$H$6,MATCH($L25,'dropdown list'!$G$4:$G$6,0),2)*K25,"")</f>
        <v>0</v>
      </c>
      <c r="N25" s="457"/>
      <c r="O25" s="449" t="s">
        <v>24</v>
      </c>
      <c r="P25" s="450">
        <f>IFERROR(INDEX('dropdown list'!$G$4:$H$6,MATCH($O25,'dropdown list'!$G$4:$G$6,0),2)*N25,"")</f>
        <v>0</v>
      </c>
      <c r="Q25" s="451"/>
      <c r="R25" s="455"/>
      <c r="S25" s="455"/>
      <c r="T25" s="456"/>
    </row>
    <row r="26" spans="1:20" x14ac:dyDescent="0.2">
      <c r="A26" s="312"/>
      <c r="B26" s="337" t="s">
        <v>94</v>
      </c>
      <c r="C26" s="317"/>
      <c r="D26" s="338" t="s">
        <v>87</v>
      </c>
      <c r="E26" s="135"/>
      <c r="F26" s="449" t="s">
        <v>24</v>
      </c>
      <c r="G26" s="450">
        <f>IFERROR(INDEX('dropdown list'!$G$4:$H$6,MATCH(F26,'dropdown list'!$G$4:$G$6,0),2)*E26,"")</f>
        <v>0</v>
      </c>
      <c r="H26" s="135"/>
      <c r="I26" s="449" t="s">
        <v>24</v>
      </c>
      <c r="J26" s="450">
        <f>IFERROR(INDEX('dropdown list'!$G$4:$H$6,MATCH($I26,'dropdown list'!$G$4:$G$6,0),2)*H26,"")</f>
        <v>0</v>
      </c>
      <c r="K26" s="135"/>
      <c r="L26" s="449" t="s">
        <v>24</v>
      </c>
      <c r="M26" s="450">
        <f>IFERROR(INDEX('dropdown list'!$G$4:$H$6,MATCH($L26,'dropdown list'!$G$4:$G$6,0),2)*K26,"")</f>
        <v>0</v>
      </c>
      <c r="N26" s="135"/>
      <c r="O26" s="449" t="s">
        <v>24</v>
      </c>
      <c r="P26" s="450">
        <f>IFERROR(INDEX('dropdown list'!$G$4:$H$6,MATCH($O26,'dropdown list'!$G$4:$G$6,0),2)*N26,"")</f>
        <v>0</v>
      </c>
      <c r="Q26" s="451"/>
      <c r="R26" s="455"/>
      <c r="S26" s="455"/>
      <c r="T26" s="456"/>
    </row>
    <row r="27" spans="1:20" ht="30" x14ac:dyDescent="0.2">
      <c r="A27" s="312"/>
      <c r="B27" s="337" t="s">
        <v>111</v>
      </c>
      <c r="C27" s="317"/>
      <c r="D27" s="338" t="s">
        <v>87</v>
      </c>
      <c r="E27" s="135"/>
      <c r="F27" s="449" t="s">
        <v>24</v>
      </c>
      <c r="G27" s="450">
        <f>IFERROR(INDEX('dropdown list'!$G$4:$H$6,MATCH(F27,'dropdown list'!$G$4:$G$6,0),2)*E27,"")</f>
        <v>0</v>
      </c>
      <c r="H27" s="135"/>
      <c r="I27" s="449" t="s">
        <v>24</v>
      </c>
      <c r="J27" s="450">
        <f>IFERROR(INDEX('dropdown list'!$G$4:$H$6,MATCH($I27,'dropdown list'!$G$4:$G$6,0),2)*H27,"")</f>
        <v>0</v>
      </c>
      <c r="K27" s="135"/>
      <c r="L27" s="449" t="s">
        <v>24</v>
      </c>
      <c r="M27" s="450">
        <f>IFERROR(INDEX('dropdown list'!$G$4:$H$6,MATCH($L27,'dropdown list'!$G$4:$G$6,0),2)*K27,"")</f>
        <v>0</v>
      </c>
      <c r="N27" s="135"/>
      <c r="O27" s="449" t="s">
        <v>24</v>
      </c>
      <c r="P27" s="450">
        <f>IFERROR(INDEX('dropdown list'!$G$4:$H$6,MATCH($O27,'dropdown list'!$G$4:$G$6,0),2)*N27,"")</f>
        <v>0</v>
      </c>
      <c r="Q27" s="451"/>
      <c r="R27" s="455"/>
      <c r="S27" s="455"/>
      <c r="T27" s="456"/>
    </row>
    <row r="28" spans="1:20" ht="45" x14ac:dyDescent="0.2">
      <c r="A28" s="312"/>
      <c r="B28" s="337" t="s">
        <v>110</v>
      </c>
      <c r="C28" s="317"/>
      <c r="D28" s="338" t="s">
        <v>87</v>
      </c>
      <c r="E28" s="135"/>
      <c r="F28" s="449" t="s">
        <v>24</v>
      </c>
      <c r="G28" s="450">
        <f>IFERROR(INDEX('dropdown list'!$G$4:$H$6,MATCH(F28,'dropdown list'!$G$4:$G$6,0),2)*E28,"")</f>
        <v>0</v>
      </c>
      <c r="H28" s="135"/>
      <c r="I28" s="449" t="s">
        <v>24</v>
      </c>
      <c r="J28" s="450">
        <f>IFERROR(INDEX('dropdown list'!$G$4:$H$6,MATCH($I28,'dropdown list'!$G$4:$G$6,0),2)*H28,"")</f>
        <v>0</v>
      </c>
      <c r="K28" s="135"/>
      <c r="L28" s="449" t="s">
        <v>24</v>
      </c>
      <c r="M28" s="450">
        <f>IFERROR(INDEX('dropdown list'!$G$4:$H$6,MATCH($L28,'dropdown list'!$G$4:$G$6,0),2)*K28,"")</f>
        <v>0</v>
      </c>
      <c r="N28" s="135"/>
      <c r="O28" s="449" t="s">
        <v>24</v>
      </c>
      <c r="P28" s="450">
        <f>IFERROR(INDEX('dropdown list'!$G$4:$H$6,MATCH($O28,'dropdown list'!$G$4:$G$6,0),2)*N28,"")</f>
        <v>0</v>
      </c>
      <c r="Q28" s="451"/>
      <c r="R28" s="455"/>
      <c r="S28" s="455"/>
      <c r="T28" s="456"/>
    </row>
    <row r="29" spans="1:20" x14ac:dyDescent="0.2">
      <c r="A29" s="312"/>
      <c r="B29" s="341" t="s">
        <v>109</v>
      </c>
      <c r="C29" s="317"/>
      <c r="D29" s="338" t="s">
        <v>87</v>
      </c>
      <c r="E29" s="135"/>
      <c r="F29" s="449" t="s">
        <v>24</v>
      </c>
      <c r="G29" s="450">
        <f>IFERROR(INDEX('dropdown list'!$G$4:$H$6,MATCH(F29,'dropdown list'!$G$4:$G$6,0),2)*E29,"")</f>
        <v>0</v>
      </c>
      <c r="H29" s="135"/>
      <c r="I29" s="449" t="s">
        <v>24</v>
      </c>
      <c r="J29" s="450">
        <f>IFERROR(INDEX('dropdown list'!$G$4:$H$6,MATCH($I29,'dropdown list'!$G$4:$G$6,0),2)*H29,"")</f>
        <v>0</v>
      </c>
      <c r="K29" s="135"/>
      <c r="L29" s="449" t="s">
        <v>24</v>
      </c>
      <c r="M29" s="450">
        <f>IFERROR(INDEX('dropdown list'!$G$4:$H$6,MATCH($L29,'dropdown list'!$G$4:$G$6,0),2)*K29,"")</f>
        <v>0</v>
      </c>
      <c r="N29" s="135"/>
      <c r="O29" s="449" t="s">
        <v>24</v>
      </c>
      <c r="P29" s="450">
        <f>IFERROR(INDEX('dropdown list'!$G$4:$H$6,MATCH($O29,'dropdown list'!$G$4:$G$6,0),2)*N29,"")</f>
        <v>0</v>
      </c>
      <c r="Q29" s="451"/>
      <c r="R29" s="455"/>
      <c r="S29" s="455"/>
      <c r="T29" s="456"/>
    </row>
    <row r="30" spans="1:20" x14ac:dyDescent="0.2">
      <c r="A30" s="312"/>
      <c r="B30" s="337" t="s">
        <v>95</v>
      </c>
      <c r="C30" s="317"/>
      <c r="D30" s="338" t="s">
        <v>87</v>
      </c>
      <c r="E30" s="135"/>
      <c r="F30" s="449" t="s">
        <v>24</v>
      </c>
      <c r="G30" s="450">
        <f>IFERROR(INDEX('dropdown list'!$G$4:$H$6,MATCH(F30,'dropdown list'!$G$4:$G$6,0),2)*E30,"")</f>
        <v>0</v>
      </c>
      <c r="H30" s="135"/>
      <c r="I30" s="449" t="s">
        <v>24</v>
      </c>
      <c r="J30" s="450">
        <f>IFERROR(INDEX('dropdown list'!$G$4:$H$6,MATCH($I30,'dropdown list'!$G$4:$G$6,0),2)*H30,"")</f>
        <v>0</v>
      </c>
      <c r="K30" s="135"/>
      <c r="L30" s="449" t="s">
        <v>24</v>
      </c>
      <c r="M30" s="450">
        <f>IFERROR(INDEX('dropdown list'!$G$4:$H$6,MATCH($L30,'dropdown list'!$G$4:$G$6,0),2)*K30,"")</f>
        <v>0</v>
      </c>
      <c r="N30" s="135"/>
      <c r="O30" s="449" t="s">
        <v>24</v>
      </c>
      <c r="P30" s="450">
        <f>IFERROR(INDEX('dropdown list'!$G$4:$H$6,MATCH($O30,'dropdown list'!$G$4:$G$6,0),2)*N30,"")</f>
        <v>0</v>
      </c>
      <c r="Q30" s="451"/>
      <c r="R30" s="455"/>
      <c r="S30" s="455"/>
      <c r="T30" s="456"/>
    </row>
    <row r="31" spans="1:20" ht="33.75" customHeight="1" x14ac:dyDescent="0.2">
      <c r="A31" s="312"/>
      <c r="B31" s="339" t="s">
        <v>211</v>
      </c>
      <c r="C31" s="328"/>
      <c r="D31" s="340" t="s">
        <v>87</v>
      </c>
      <c r="E31" s="457"/>
      <c r="F31" s="449" t="s">
        <v>24</v>
      </c>
      <c r="G31" s="450">
        <f>IFERROR(INDEX('dropdown list'!$G$4:$H$6,MATCH(F31,'dropdown list'!$G$4:$G$6,0),2)*E31,"")</f>
        <v>0</v>
      </c>
      <c r="H31" s="457"/>
      <c r="I31" s="449" t="s">
        <v>24</v>
      </c>
      <c r="J31" s="450">
        <f>IFERROR(INDEX('dropdown list'!$G$4:$H$6,MATCH($I31,'dropdown list'!$G$4:$G$6,0),2)*H31,"")</f>
        <v>0</v>
      </c>
      <c r="K31" s="457"/>
      <c r="L31" s="449" t="s">
        <v>24</v>
      </c>
      <c r="M31" s="450">
        <f>IFERROR(INDEX('dropdown list'!$G$4:$H$6,MATCH($L31,'dropdown list'!$G$4:$G$6,0),2)*K31,"")</f>
        <v>0</v>
      </c>
      <c r="N31" s="457"/>
      <c r="O31" s="449" t="s">
        <v>24</v>
      </c>
      <c r="P31" s="450">
        <f>IFERROR(INDEX('dropdown list'!$G$4:$H$6,MATCH($O31,'dropdown list'!$G$4:$G$6,0),2)*N31,"")</f>
        <v>0</v>
      </c>
      <c r="Q31" s="451"/>
      <c r="R31" s="455"/>
      <c r="S31" s="455"/>
      <c r="T31" s="456"/>
    </row>
    <row r="32" spans="1:20" x14ac:dyDescent="0.2">
      <c r="A32" s="312"/>
      <c r="B32" s="341" t="s">
        <v>106</v>
      </c>
      <c r="C32" s="317"/>
      <c r="D32" s="338" t="s">
        <v>87</v>
      </c>
      <c r="E32" s="135"/>
      <c r="F32" s="449" t="s">
        <v>24</v>
      </c>
      <c r="G32" s="450">
        <f>IFERROR(INDEX('dropdown list'!$G$4:$H$6,MATCH(F32,'dropdown list'!$G$4:$G$6,0),2)*E32,"")</f>
        <v>0</v>
      </c>
      <c r="H32" s="135"/>
      <c r="I32" s="449" t="s">
        <v>24</v>
      </c>
      <c r="J32" s="450">
        <f>IFERROR(INDEX('dropdown list'!$G$4:$H$6,MATCH($I32,'dropdown list'!$G$4:$G$6,0),2)*H32,"")</f>
        <v>0</v>
      </c>
      <c r="K32" s="135"/>
      <c r="L32" s="449" t="s">
        <v>24</v>
      </c>
      <c r="M32" s="450">
        <f>IFERROR(INDEX('dropdown list'!$G$4:$H$6,MATCH($L32,'dropdown list'!$G$4:$G$6,0),2)*K32,"")</f>
        <v>0</v>
      </c>
      <c r="N32" s="135"/>
      <c r="O32" s="449" t="s">
        <v>24</v>
      </c>
      <c r="P32" s="450">
        <f>IFERROR(INDEX('dropdown list'!$G$4:$H$6,MATCH($O32,'dropdown list'!$G$4:$G$6,0),2)*N32,"")</f>
        <v>0</v>
      </c>
      <c r="Q32" s="451"/>
      <c r="R32" s="455"/>
      <c r="S32" s="455"/>
      <c r="T32" s="456"/>
    </row>
    <row r="33" spans="1:21" ht="30" x14ac:dyDescent="0.2">
      <c r="A33" s="312"/>
      <c r="B33" s="341" t="s">
        <v>105</v>
      </c>
      <c r="C33" s="318"/>
      <c r="D33" s="338" t="s">
        <v>87</v>
      </c>
      <c r="E33" s="135"/>
      <c r="F33" s="449" t="s">
        <v>24</v>
      </c>
      <c r="G33" s="450">
        <f>IFERROR(INDEX('dropdown list'!$G$4:$H$6,MATCH(F33,'dropdown list'!$G$4:$G$6,0),2)*E33,"")</f>
        <v>0</v>
      </c>
      <c r="H33" s="135"/>
      <c r="I33" s="449" t="s">
        <v>24</v>
      </c>
      <c r="J33" s="450">
        <f>IFERROR(INDEX('dropdown list'!$G$4:$H$6,MATCH($I33,'dropdown list'!$G$4:$G$6,0),2)*H33,"")</f>
        <v>0</v>
      </c>
      <c r="K33" s="135"/>
      <c r="L33" s="449" t="s">
        <v>24</v>
      </c>
      <c r="M33" s="450">
        <f>IFERROR(INDEX('dropdown list'!$G$4:$H$6,MATCH($L33,'dropdown list'!$G$4:$G$6,0),2)*K33,"")</f>
        <v>0</v>
      </c>
      <c r="N33" s="135"/>
      <c r="O33" s="449" t="s">
        <v>24</v>
      </c>
      <c r="P33" s="450">
        <f>IFERROR(INDEX('dropdown list'!$G$4:$H$6,MATCH($O33,'dropdown list'!$G$4:$G$6,0),2)*N33,"")</f>
        <v>0</v>
      </c>
      <c r="Q33" s="451"/>
      <c r="R33" s="455"/>
      <c r="S33" s="455"/>
      <c r="T33" s="456"/>
    </row>
    <row r="34" spans="1:21" ht="16.5" customHeight="1" thickBot="1" x14ac:dyDescent="0.25">
      <c r="A34" s="312"/>
      <c r="B34" s="802" t="s">
        <v>300</v>
      </c>
      <c r="C34" s="803"/>
      <c r="D34" s="804"/>
      <c r="E34" s="796"/>
      <c r="F34" s="797"/>
      <c r="G34" s="458">
        <f>G22+G23+G24+G26+G27+G28+G29+G30+G32+G33</f>
        <v>0</v>
      </c>
      <c r="H34" s="796"/>
      <c r="I34" s="797"/>
      <c r="J34" s="458">
        <f>IFERROR(SUM(J22:J33)-J25-J31,"")</f>
        <v>0</v>
      </c>
      <c r="K34" s="796"/>
      <c r="L34" s="797"/>
      <c r="M34" s="458">
        <f>IFERROR(SUM(M22:M33)-M25-M31,"")</f>
        <v>0</v>
      </c>
      <c r="N34" s="796"/>
      <c r="O34" s="797"/>
      <c r="P34" s="458">
        <f>IFERROR(SUM(P22:P33)-P25-P31,"")</f>
        <v>0</v>
      </c>
      <c r="Q34" s="798">
        <f>SUM(Q22:Q33)-Q25-Q31</f>
        <v>0</v>
      </c>
      <c r="R34" s="799"/>
      <c r="S34" s="799"/>
      <c r="T34" s="800"/>
    </row>
    <row r="35" spans="1:21" ht="40.5" customHeight="1" thickBot="1" x14ac:dyDescent="0.25">
      <c r="A35" s="312"/>
      <c r="B35" s="810" t="s">
        <v>304</v>
      </c>
      <c r="C35" s="811"/>
      <c r="D35" s="812"/>
      <c r="E35" s="805"/>
      <c r="F35" s="806"/>
      <c r="G35" s="806"/>
      <c r="H35" s="806"/>
      <c r="I35" s="806"/>
      <c r="J35" s="806"/>
      <c r="K35" s="806"/>
      <c r="L35" s="806"/>
      <c r="M35" s="806"/>
      <c r="N35" s="806"/>
      <c r="O35" s="806"/>
      <c r="P35" s="813"/>
      <c r="Q35" s="459">
        <f>SUM(Q22:Q33)</f>
        <v>0</v>
      </c>
      <c r="R35" s="460">
        <f t="shared" ref="R35:S35" si="0">SUM(R22:R33)</f>
        <v>0</v>
      </c>
      <c r="S35" s="460">
        <f t="shared" si="0"/>
        <v>0</v>
      </c>
      <c r="T35" s="461">
        <f>SUM(T22:T33)</f>
        <v>0</v>
      </c>
    </row>
    <row r="36" spans="1:21" ht="16.5" thickBot="1" x14ac:dyDescent="0.25">
      <c r="A36" s="312"/>
      <c r="B36" s="814" t="s">
        <v>377</v>
      </c>
      <c r="C36" s="815"/>
      <c r="D36" s="815"/>
      <c r="E36" s="815"/>
      <c r="F36" s="815"/>
      <c r="G36" s="815"/>
      <c r="H36" s="815"/>
      <c r="I36" s="815"/>
      <c r="J36" s="815"/>
      <c r="K36" s="815"/>
      <c r="L36" s="815"/>
      <c r="M36" s="815"/>
      <c r="N36" s="815"/>
      <c r="O36" s="815"/>
      <c r="P36" s="815"/>
      <c r="Q36" s="816"/>
      <c r="R36" s="816"/>
      <c r="S36" s="816"/>
      <c r="T36" s="817"/>
    </row>
    <row r="37" spans="1:21" ht="47.25" customHeight="1" x14ac:dyDescent="0.2">
      <c r="A37" s="312"/>
      <c r="B37" s="343" t="s">
        <v>107</v>
      </c>
      <c r="C37" s="344"/>
      <c r="D37" s="345" t="s">
        <v>87</v>
      </c>
      <c r="E37" s="462"/>
      <c r="F37" s="463" t="s">
        <v>24</v>
      </c>
      <c r="G37" s="464">
        <f>IFERROR(INDEX('dropdown list'!$G$4:$H$6,MATCH($F37,'dropdown list'!$G$4:$G$6,0),2)*E37,"")</f>
        <v>0</v>
      </c>
      <c r="H37" s="462"/>
      <c r="I37" s="463" t="s">
        <v>24</v>
      </c>
      <c r="J37" s="464">
        <f>IFERROR(INDEX('dropdown list'!$G$4:$H$6,MATCH($I37,'dropdown list'!$G$4:$G$6,0),2)*H37,"")</f>
        <v>0</v>
      </c>
      <c r="K37" s="465"/>
      <c r="L37" s="466" t="s">
        <v>24</v>
      </c>
      <c r="M37" s="467">
        <f>IFERROR(INDEX('dropdown list'!$G$4:$H$6,MATCH($L37,'dropdown list'!$G$4:$G$6,0),2)*K37,"")</f>
        <v>0</v>
      </c>
      <c r="N37" s="462"/>
      <c r="O37" s="466" t="s">
        <v>24</v>
      </c>
      <c r="P37" s="464">
        <f>IFERROR(INDEX('dropdown list'!$G$4:$H$6,MATCH($O37,'dropdown list'!$G$4:$G$6,0),2)*N37,"")</f>
        <v>0</v>
      </c>
      <c r="Q37" s="468"/>
      <c r="R37" s="469"/>
      <c r="S37" s="469"/>
      <c r="T37" s="470"/>
    </row>
    <row r="38" spans="1:21" ht="43.5" customHeight="1" thickBot="1" x14ac:dyDescent="0.25">
      <c r="A38" s="312"/>
      <c r="B38" s="342" t="s">
        <v>108</v>
      </c>
      <c r="C38" s="319"/>
      <c r="D38" s="346" t="s">
        <v>87</v>
      </c>
      <c r="E38" s="471"/>
      <c r="F38" s="472" t="s">
        <v>24</v>
      </c>
      <c r="G38" s="473">
        <f>IFERROR(INDEX('dropdown list'!$G$4:$H$6,MATCH($F38,'dropdown list'!$G$4:$G$6,0),2)*E38,"")</f>
        <v>0</v>
      </c>
      <c r="H38" s="471"/>
      <c r="I38" s="472" t="s">
        <v>24</v>
      </c>
      <c r="J38" s="473">
        <f>IFERROR(INDEX('dropdown list'!$G$4:$H$6,MATCH($I38,'dropdown list'!$G$4:$G$6,0),2)*H38,"")</f>
        <v>0</v>
      </c>
      <c r="K38" s="474"/>
      <c r="L38" s="475" t="s">
        <v>24</v>
      </c>
      <c r="M38" s="476">
        <f>IFERROR(INDEX('dropdown list'!$G$4:$H$6,MATCH($L38,'dropdown list'!$G$4:$G$6,0),2)*K38,"")</f>
        <v>0</v>
      </c>
      <c r="N38" s="471"/>
      <c r="O38" s="475" t="s">
        <v>24</v>
      </c>
      <c r="P38" s="473">
        <f>IFERROR(INDEX('dropdown list'!$G$4:$H$6,MATCH($O38,'dropdown list'!$G$4:$G$6,0),2)*N38,"")</f>
        <v>0</v>
      </c>
      <c r="Q38" s="477"/>
      <c r="R38" s="478"/>
      <c r="S38" s="478"/>
      <c r="T38" s="479"/>
    </row>
    <row r="39" spans="1:21" ht="15.75" customHeight="1" thickBot="1" x14ac:dyDescent="0.25">
      <c r="A39" s="312"/>
      <c r="B39" s="802" t="s">
        <v>305</v>
      </c>
      <c r="C39" s="803"/>
      <c r="D39" s="804"/>
      <c r="E39" s="805"/>
      <c r="F39" s="806"/>
      <c r="G39" s="480">
        <f>IFERROR(G37+G38,"")</f>
        <v>0</v>
      </c>
      <c r="H39" s="805"/>
      <c r="I39" s="806"/>
      <c r="J39" s="480">
        <f>IFERROR(J37+J38,"")</f>
        <v>0</v>
      </c>
      <c r="K39" s="818"/>
      <c r="L39" s="806"/>
      <c r="M39" s="480">
        <f>IFERROR(M37+M38,"")</f>
        <v>0</v>
      </c>
      <c r="N39" s="805"/>
      <c r="O39" s="806" t="s">
        <v>204</v>
      </c>
      <c r="P39" s="480">
        <f>IFERROR(P37+P38,"")</f>
        <v>0</v>
      </c>
      <c r="Q39" s="807">
        <f t="shared" ref="Q39:T39" si="1">Q37+Q38</f>
        <v>0</v>
      </c>
      <c r="R39" s="808">
        <f t="shared" si="1"/>
        <v>0</v>
      </c>
      <c r="S39" s="808">
        <f t="shared" si="1"/>
        <v>0</v>
      </c>
      <c r="T39" s="809">
        <f t="shared" si="1"/>
        <v>0</v>
      </c>
    </row>
    <row r="40" spans="1:21" ht="15.75" customHeight="1" thickBot="1" x14ac:dyDescent="0.25">
      <c r="A40" s="312"/>
      <c r="B40" s="822" t="s">
        <v>308</v>
      </c>
      <c r="C40" s="823"/>
      <c r="D40" s="824"/>
      <c r="E40" s="481"/>
      <c r="F40" s="482"/>
      <c r="G40" s="482"/>
      <c r="H40" s="482"/>
      <c r="I40" s="482"/>
      <c r="J40" s="482"/>
      <c r="K40" s="482"/>
      <c r="L40" s="482"/>
      <c r="M40" s="482"/>
      <c r="N40" s="482"/>
      <c r="O40" s="482"/>
      <c r="P40" s="483"/>
      <c r="Q40" s="459">
        <f>Q37+Q38</f>
        <v>0</v>
      </c>
      <c r="R40" s="460">
        <f t="shared" ref="R40:T40" si="2">R37+R38</f>
        <v>0</v>
      </c>
      <c r="S40" s="460">
        <f t="shared" si="2"/>
        <v>0</v>
      </c>
      <c r="T40" s="461">
        <f t="shared" si="2"/>
        <v>0</v>
      </c>
    </row>
    <row r="41" spans="1:21" ht="16.5" thickBot="1" x14ac:dyDescent="0.25">
      <c r="A41" s="312"/>
      <c r="B41" s="802" t="s">
        <v>306</v>
      </c>
      <c r="C41" s="803"/>
      <c r="D41" s="804"/>
      <c r="E41" s="805"/>
      <c r="F41" s="813"/>
      <c r="G41" s="480">
        <f>IFERROR(G34+G39,"")</f>
        <v>0</v>
      </c>
      <c r="H41" s="805"/>
      <c r="I41" s="806"/>
      <c r="J41" s="480">
        <f>IFERROR(J34+J39,"")</f>
        <v>0</v>
      </c>
      <c r="K41" s="818"/>
      <c r="L41" s="806"/>
      <c r="M41" s="480">
        <f>IFERROR(M34+M39,"")</f>
        <v>0</v>
      </c>
      <c r="N41" s="805"/>
      <c r="O41" s="806"/>
      <c r="P41" s="480">
        <f>IFERROR(P34+P39,"")</f>
        <v>0</v>
      </c>
      <c r="Q41" s="825"/>
      <c r="R41" s="826"/>
      <c r="S41" s="826"/>
      <c r="T41" s="827"/>
    </row>
    <row r="42" spans="1:21" ht="16.5" thickBot="1" x14ac:dyDescent="0.25">
      <c r="A42" s="312"/>
      <c r="B42" s="810" t="s">
        <v>307</v>
      </c>
      <c r="C42" s="811"/>
      <c r="D42" s="812"/>
      <c r="E42" s="819"/>
      <c r="F42" s="820"/>
      <c r="G42" s="820"/>
      <c r="H42" s="820"/>
      <c r="I42" s="820"/>
      <c r="J42" s="820"/>
      <c r="K42" s="820"/>
      <c r="L42" s="820"/>
      <c r="M42" s="820"/>
      <c r="N42" s="820"/>
      <c r="O42" s="820"/>
      <c r="P42" s="821"/>
      <c r="Q42" s="459">
        <f>Q35+Q40</f>
        <v>0</v>
      </c>
      <c r="R42" s="460">
        <f t="shared" ref="R42:T42" si="3">R35+R40</f>
        <v>0</v>
      </c>
      <c r="S42" s="460">
        <f t="shared" si="3"/>
        <v>0</v>
      </c>
      <c r="T42" s="461">
        <f t="shared" si="3"/>
        <v>0</v>
      </c>
    </row>
    <row r="43" spans="1:21" ht="16.5" thickBot="1" x14ac:dyDescent="0.25">
      <c r="A43" s="312"/>
      <c r="B43" s="810" t="s">
        <v>309</v>
      </c>
      <c r="C43" s="811"/>
      <c r="D43" s="812"/>
      <c r="E43" s="805"/>
      <c r="F43" s="806"/>
      <c r="G43" s="480">
        <f>IFERROR(G25+G26+G28+G29+G31+G32+G38,"")</f>
        <v>0</v>
      </c>
      <c r="H43" s="805"/>
      <c r="I43" s="806"/>
      <c r="J43" s="480">
        <f>IFERROR(J25+J26+J28+J29+J31+J32+J38,"")</f>
        <v>0</v>
      </c>
      <c r="K43" s="805"/>
      <c r="L43" s="806"/>
      <c r="M43" s="480">
        <f>IFERROR(M25+M26+M28+M29+M31+M32+M38,"")</f>
        <v>0</v>
      </c>
      <c r="N43" s="805"/>
      <c r="O43" s="828"/>
      <c r="P43" s="480">
        <f>IFERROR(P25+P26+P28+P29+P31+P32+P38,"")</f>
        <v>0</v>
      </c>
      <c r="Q43" s="825"/>
      <c r="R43" s="826"/>
      <c r="S43" s="826"/>
      <c r="T43" s="827"/>
    </row>
    <row r="44" spans="1:21" ht="16.5" thickBot="1" x14ac:dyDescent="0.25">
      <c r="A44" s="312"/>
      <c r="B44" s="810" t="s">
        <v>310</v>
      </c>
      <c r="C44" s="811"/>
      <c r="D44" s="812"/>
      <c r="E44" s="819"/>
      <c r="F44" s="820"/>
      <c r="G44" s="820"/>
      <c r="H44" s="820"/>
      <c r="I44" s="820"/>
      <c r="J44" s="820"/>
      <c r="K44" s="820"/>
      <c r="L44" s="820"/>
      <c r="M44" s="820"/>
      <c r="N44" s="820"/>
      <c r="O44" s="820"/>
      <c r="P44" s="821"/>
      <c r="Q44" s="459">
        <f>Q25+Q26+Q28+Q29+Q31+Q32+Q38</f>
        <v>0</v>
      </c>
      <c r="R44" s="460">
        <f>R25+R26+R28+R29+R31+R32+R38</f>
        <v>0</v>
      </c>
      <c r="S44" s="460">
        <f>S25+S26+S28+S29+S31+S32+S38</f>
        <v>0</v>
      </c>
      <c r="T44" s="461">
        <f>T25+T26+T28+T29+T31+T32+T38</f>
        <v>0</v>
      </c>
    </row>
    <row r="45" spans="1:21" ht="20.25" customHeight="1" thickBot="1" x14ac:dyDescent="0.25"/>
    <row r="46" spans="1:21" ht="16.5" thickBot="1" x14ac:dyDescent="0.25">
      <c r="A46" s="312"/>
      <c r="B46" s="781"/>
      <c r="C46" s="782"/>
      <c r="D46" s="783"/>
      <c r="E46" s="784" t="s">
        <v>52</v>
      </c>
      <c r="F46" s="785"/>
      <c r="G46" s="785"/>
      <c r="H46" s="785"/>
      <c r="I46" s="785"/>
      <c r="J46" s="785"/>
      <c r="K46" s="785"/>
      <c r="L46" s="785"/>
      <c r="M46" s="785"/>
      <c r="N46" s="785"/>
      <c r="O46" s="785"/>
      <c r="P46" s="786"/>
      <c r="Q46" s="801"/>
      <c r="R46" s="756"/>
      <c r="S46" s="756"/>
      <c r="T46" s="757"/>
    </row>
    <row r="47" spans="1:21" ht="43.15" customHeight="1" x14ac:dyDescent="0.2">
      <c r="A47" s="312"/>
      <c r="B47" s="787" t="s">
        <v>54</v>
      </c>
      <c r="C47" s="789" t="s">
        <v>297</v>
      </c>
      <c r="D47" s="788" t="s">
        <v>240</v>
      </c>
      <c r="E47" s="793">
        <f>E18</f>
        <v>2016</v>
      </c>
      <c r="F47" s="794"/>
      <c r="G47" s="795"/>
      <c r="H47" s="793">
        <f>E47+1</f>
        <v>2017</v>
      </c>
      <c r="I47" s="794"/>
      <c r="J47" s="795"/>
      <c r="K47" s="793">
        <f>H47+1</f>
        <v>2018</v>
      </c>
      <c r="L47" s="794"/>
      <c r="M47" s="795"/>
      <c r="N47" s="793">
        <f>K47+1</f>
        <v>2019</v>
      </c>
      <c r="O47" s="794"/>
      <c r="P47" s="795"/>
      <c r="Q47" s="334">
        <f>'Module 1 - reference data'!I11</f>
        <v>2016</v>
      </c>
      <c r="R47" s="332">
        <f>Q47+1</f>
        <v>2017</v>
      </c>
      <c r="S47" s="332">
        <f>R47+1</f>
        <v>2018</v>
      </c>
      <c r="T47" s="335">
        <f>S47+1</f>
        <v>2019</v>
      </c>
      <c r="U47" s="320"/>
    </row>
    <row r="48" spans="1:21" ht="69" customHeight="1" x14ac:dyDescent="0.2">
      <c r="A48" s="312"/>
      <c r="B48" s="787"/>
      <c r="C48" s="789"/>
      <c r="D48" s="788"/>
      <c r="E48" s="330" t="s">
        <v>298</v>
      </c>
      <c r="F48" s="329" t="s">
        <v>299</v>
      </c>
      <c r="G48" s="331" t="s">
        <v>212</v>
      </c>
      <c r="H48" s="330" t="s">
        <v>298</v>
      </c>
      <c r="I48" s="329" t="s">
        <v>299</v>
      </c>
      <c r="J48" s="331" t="s">
        <v>212</v>
      </c>
      <c r="K48" s="330" t="s">
        <v>298</v>
      </c>
      <c r="L48" s="329" t="s">
        <v>299</v>
      </c>
      <c r="M48" s="331" t="s">
        <v>212</v>
      </c>
      <c r="N48" s="330" t="s">
        <v>298</v>
      </c>
      <c r="O48" s="329" t="s">
        <v>299</v>
      </c>
      <c r="P48" s="331" t="s">
        <v>212</v>
      </c>
      <c r="Q48" s="333" t="s">
        <v>112</v>
      </c>
      <c r="R48" s="326" t="s">
        <v>112</v>
      </c>
      <c r="S48" s="326" t="s">
        <v>112</v>
      </c>
      <c r="T48" s="336" t="s">
        <v>112</v>
      </c>
    </row>
    <row r="49" spans="1:20" ht="15.75" x14ac:dyDescent="0.2">
      <c r="A49" s="312"/>
      <c r="B49" s="790" t="s">
        <v>104</v>
      </c>
      <c r="C49" s="791"/>
      <c r="D49" s="791"/>
      <c r="E49" s="791"/>
      <c r="F49" s="791"/>
      <c r="G49" s="791"/>
      <c r="H49" s="791"/>
      <c r="I49" s="791"/>
      <c r="J49" s="791"/>
      <c r="K49" s="791"/>
      <c r="L49" s="791"/>
      <c r="M49" s="791"/>
      <c r="N49" s="791"/>
      <c r="O49" s="791"/>
      <c r="P49" s="791"/>
      <c r="Q49" s="791"/>
      <c r="R49" s="791"/>
      <c r="S49" s="791"/>
      <c r="T49" s="792"/>
    </row>
    <row r="50" spans="1:20" ht="15.75" x14ac:dyDescent="0.2">
      <c r="A50" s="312"/>
      <c r="B50" s="790" t="s">
        <v>258</v>
      </c>
      <c r="C50" s="791"/>
      <c r="D50" s="791"/>
      <c r="E50" s="791"/>
      <c r="F50" s="791"/>
      <c r="G50" s="791"/>
      <c r="H50" s="791"/>
      <c r="I50" s="791"/>
      <c r="J50" s="791"/>
      <c r="K50" s="791"/>
      <c r="L50" s="791"/>
      <c r="M50" s="791"/>
      <c r="N50" s="791"/>
      <c r="O50" s="791"/>
      <c r="P50" s="791"/>
      <c r="Q50" s="791"/>
      <c r="R50" s="791"/>
      <c r="S50" s="791"/>
      <c r="T50" s="792"/>
    </row>
    <row r="51" spans="1:20" ht="31.5" customHeight="1" x14ac:dyDescent="0.2">
      <c r="A51" s="312"/>
      <c r="B51" s="327" t="s">
        <v>103</v>
      </c>
      <c r="C51" s="321"/>
      <c r="D51" s="324" t="s">
        <v>98</v>
      </c>
      <c r="E51" s="126"/>
      <c r="F51" s="126" t="s">
        <v>24</v>
      </c>
      <c r="G51" s="484">
        <f>IFERROR(INDEX('dropdown list'!$G$4:$H$6,MATCH($F51,'dropdown list'!$G$4:$G$6,0),2)*E51,"")</f>
        <v>0</v>
      </c>
      <c r="H51" s="126"/>
      <c r="I51" s="126" t="s">
        <v>24</v>
      </c>
      <c r="J51" s="484">
        <f>IFERROR(INDEX('dropdown list'!$G$4:$H$6,MATCH($I51,'dropdown list'!$G$4:$G$6,0),2)*H51,"")</f>
        <v>0</v>
      </c>
      <c r="K51" s="485"/>
      <c r="L51" s="126" t="s">
        <v>24</v>
      </c>
      <c r="M51" s="484">
        <f>IFERROR(INDEX('dropdown list'!$G$4:$H$6,MATCH($L51,'dropdown list'!$G$4:$G$6,0),2)*K51,"")</f>
        <v>0</v>
      </c>
      <c r="N51" s="485"/>
      <c r="O51" s="126" t="s">
        <v>24</v>
      </c>
      <c r="P51" s="484">
        <f>IFERROR(INDEX('dropdown list'!$G$4:$H$6,MATCH($O51,'dropdown list'!$G$4:$G$6,0),2)*N51,"")</f>
        <v>0</v>
      </c>
      <c r="Q51" s="135"/>
      <c r="R51" s="126"/>
      <c r="S51" s="455"/>
      <c r="T51" s="486"/>
    </row>
    <row r="52" spans="1:20" ht="51.75" customHeight="1" x14ac:dyDescent="0.2">
      <c r="A52" s="312"/>
      <c r="B52" s="347" t="s">
        <v>102</v>
      </c>
      <c r="C52" s="321"/>
      <c r="D52" s="324" t="s">
        <v>98</v>
      </c>
      <c r="E52" s="126"/>
      <c r="F52" s="126" t="s">
        <v>24</v>
      </c>
      <c r="G52" s="484">
        <f>IFERROR(INDEX('dropdown list'!$G$4:$H$6,MATCH($F52,'dropdown list'!$G$4:$G$6,0),2)*E52,"")</f>
        <v>0</v>
      </c>
      <c r="H52" s="126"/>
      <c r="I52" s="126" t="s">
        <v>24</v>
      </c>
      <c r="J52" s="484">
        <f>IFERROR(INDEX('dropdown list'!$G$4:$H$6,MATCH($I52,'dropdown list'!$G$4:$G$6,0),2)*H52,"")</f>
        <v>0</v>
      </c>
      <c r="K52" s="485"/>
      <c r="L52" s="126" t="s">
        <v>24</v>
      </c>
      <c r="M52" s="484">
        <f>IFERROR(INDEX('dropdown list'!$G$4:$H$6,MATCH($L52,'dropdown list'!$G$4:$G$6,0),2)*K52,"")</f>
        <v>0</v>
      </c>
      <c r="N52" s="485"/>
      <c r="O52" s="126" t="s">
        <v>24</v>
      </c>
      <c r="P52" s="484">
        <f>IFERROR(INDEX('dropdown list'!$G$4:$H$6,MATCH($O52,'dropdown list'!$G$4:$G$6,0),2)*N52,"")</f>
        <v>0</v>
      </c>
      <c r="Q52" s="135"/>
      <c r="R52" s="126"/>
      <c r="S52" s="455"/>
      <c r="T52" s="486"/>
    </row>
    <row r="53" spans="1:20" ht="16.5" customHeight="1" x14ac:dyDescent="0.2">
      <c r="A53" s="312"/>
      <c r="B53" s="348" t="s">
        <v>96</v>
      </c>
      <c r="C53" s="321"/>
      <c r="D53" s="324" t="s">
        <v>98</v>
      </c>
      <c r="E53" s="126"/>
      <c r="F53" s="126" t="s">
        <v>24</v>
      </c>
      <c r="G53" s="484">
        <f>IFERROR(INDEX('dropdown list'!$G$4:$H$6,MATCH($F53,'dropdown list'!$G$4:$G$6,0),2)*E53,"")</f>
        <v>0</v>
      </c>
      <c r="H53" s="126"/>
      <c r="I53" s="126" t="s">
        <v>24</v>
      </c>
      <c r="J53" s="484">
        <f>IFERROR(INDEX('dropdown list'!$G$4:$H$6,MATCH($I53,'dropdown list'!$G$4:$G$6,0),2)*H53,"")</f>
        <v>0</v>
      </c>
      <c r="K53" s="485"/>
      <c r="L53" s="126" t="s">
        <v>24</v>
      </c>
      <c r="M53" s="484">
        <f>IFERROR(INDEX('dropdown list'!$G$4:$H$6,MATCH($L53,'dropdown list'!$G$4:$G$6,0),2)*K53,"")</f>
        <v>0</v>
      </c>
      <c r="N53" s="485"/>
      <c r="O53" s="126" t="s">
        <v>24</v>
      </c>
      <c r="P53" s="484">
        <f>IFERROR(INDEX('dropdown list'!$G$4:$H$6,MATCH($O53,'dropdown list'!$G$4:$G$6,0),2)*N53,"")</f>
        <v>0</v>
      </c>
      <c r="Q53" s="135"/>
      <c r="R53" s="126"/>
      <c r="S53" s="455"/>
      <c r="T53" s="486"/>
    </row>
    <row r="54" spans="1:20" x14ac:dyDescent="0.2">
      <c r="A54" s="312"/>
      <c r="B54" s="348" t="s">
        <v>97</v>
      </c>
      <c r="C54" s="321"/>
      <c r="D54" s="324" t="s">
        <v>98</v>
      </c>
      <c r="E54" s="126"/>
      <c r="F54" s="126" t="s">
        <v>24</v>
      </c>
      <c r="G54" s="484">
        <f>IFERROR(INDEX('dropdown list'!$G$4:$H$6,MATCH($F54,'dropdown list'!$G$4:$G$6,0),2)*E54,"")</f>
        <v>0</v>
      </c>
      <c r="H54" s="126"/>
      <c r="I54" s="126" t="s">
        <v>24</v>
      </c>
      <c r="J54" s="484">
        <f>IFERROR(INDEX('dropdown list'!$G$4:$H$6,MATCH($I54,'dropdown list'!$G$4:$G$6,0),2)*H54,"")</f>
        <v>0</v>
      </c>
      <c r="K54" s="485"/>
      <c r="L54" s="126" t="s">
        <v>24</v>
      </c>
      <c r="M54" s="484">
        <f>IFERROR(INDEX('dropdown list'!$G$4:$H$6,MATCH($L54,'dropdown list'!$G$4:$G$6,0),2)*K54,"")</f>
        <v>0</v>
      </c>
      <c r="N54" s="485"/>
      <c r="O54" s="126" t="s">
        <v>24</v>
      </c>
      <c r="P54" s="484">
        <f>IFERROR(INDEX('dropdown list'!$G$4:$H$6,MATCH($O54,'dropdown list'!$G$4:$G$6,0),2)*N54,"")</f>
        <v>0</v>
      </c>
      <c r="Q54" s="135"/>
      <c r="R54" s="126"/>
      <c r="S54" s="455"/>
      <c r="T54" s="486"/>
    </row>
    <row r="55" spans="1:20" x14ac:dyDescent="0.2">
      <c r="A55" s="312"/>
      <c r="B55" s="348" t="s">
        <v>99</v>
      </c>
      <c r="C55" s="321"/>
      <c r="D55" s="324" t="s">
        <v>98</v>
      </c>
      <c r="E55" s="126"/>
      <c r="F55" s="126" t="s">
        <v>24</v>
      </c>
      <c r="G55" s="484">
        <f>IFERROR(INDEX('dropdown list'!$G$4:$H$6,MATCH($F55,'dropdown list'!$G$4:$G$6,0),2)*E55,"")</f>
        <v>0</v>
      </c>
      <c r="H55" s="126"/>
      <c r="I55" s="126" t="s">
        <v>24</v>
      </c>
      <c r="J55" s="484">
        <f>IFERROR(INDEX('dropdown list'!$G$4:$H$6,MATCH($I55,'dropdown list'!$G$4:$G$6,0),2)*H55,"")</f>
        <v>0</v>
      </c>
      <c r="K55" s="485"/>
      <c r="L55" s="126" t="s">
        <v>24</v>
      </c>
      <c r="M55" s="484">
        <f>IFERROR(INDEX('dropdown list'!$G$4:$H$6,MATCH($L55,'dropdown list'!$G$4:$G$6,0),2)*K55,"")</f>
        <v>0</v>
      </c>
      <c r="N55" s="485"/>
      <c r="O55" s="126" t="s">
        <v>24</v>
      </c>
      <c r="P55" s="484">
        <f>IFERROR(INDEX('dropdown list'!$G$4:$H$6,MATCH($O55,'dropdown list'!$G$4:$G$6,0),2)*N55,"")</f>
        <v>0</v>
      </c>
      <c r="Q55" s="135"/>
      <c r="R55" s="126"/>
      <c r="S55" s="455"/>
      <c r="T55" s="486"/>
    </row>
    <row r="56" spans="1:20" ht="36" customHeight="1" x14ac:dyDescent="0.2">
      <c r="A56" s="312"/>
      <c r="B56" s="349" t="s">
        <v>100</v>
      </c>
      <c r="C56" s="321"/>
      <c r="D56" s="324" t="s">
        <v>98</v>
      </c>
      <c r="E56" s="126"/>
      <c r="F56" s="126" t="s">
        <v>24</v>
      </c>
      <c r="G56" s="484">
        <f>IFERROR(INDEX('dropdown list'!$G$4:$H$6,MATCH($F56,'dropdown list'!$G$4:$G$6,0),2)*E56,"")</f>
        <v>0</v>
      </c>
      <c r="H56" s="126"/>
      <c r="I56" s="126" t="s">
        <v>24</v>
      </c>
      <c r="J56" s="484">
        <f>IFERROR(INDEX('dropdown list'!$G$4:$H$6,MATCH($I56,'dropdown list'!$G$4:$G$6,0),2)*H56,"")</f>
        <v>0</v>
      </c>
      <c r="K56" s="485"/>
      <c r="L56" s="126" t="s">
        <v>24</v>
      </c>
      <c r="M56" s="484">
        <f>IFERROR(INDEX('dropdown list'!$G$4:$H$6,MATCH($L56,'dropdown list'!$G$4:$G$6,0),2)*K56,"")</f>
        <v>0</v>
      </c>
      <c r="N56" s="485"/>
      <c r="O56" s="126" t="s">
        <v>24</v>
      </c>
      <c r="P56" s="484">
        <f>IFERROR(INDEX('dropdown list'!$G$4:$H$6,MATCH($O56,'dropdown list'!$G$4:$G$6,0),2)*N56,"")</f>
        <v>0</v>
      </c>
      <c r="Q56" s="135"/>
      <c r="R56" s="126"/>
      <c r="S56" s="455"/>
      <c r="T56" s="486"/>
    </row>
    <row r="57" spans="1:20" ht="24.75" customHeight="1" thickBot="1" x14ac:dyDescent="0.25">
      <c r="A57" s="312"/>
      <c r="B57" s="349" t="s">
        <v>101</v>
      </c>
      <c r="C57" s="321"/>
      <c r="D57" s="324" t="s">
        <v>98</v>
      </c>
      <c r="E57" s="126"/>
      <c r="F57" s="126" t="s">
        <v>24</v>
      </c>
      <c r="G57" s="484">
        <f>IFERROR(INDEX('dropdown list'!$G$4:$H$6,MATCH($F57,'dropdown list'!$G$4:$G$6,0),2)*E57,"")</f>
        <v>0</v>
      </c>
      <c r="H57" s="126"/>
      <c r="I57" s="126" t="s">
        <v>24</v>
      </c>
      <c r="J57" s="484">
        <f>IFERROR(INDEX('dropdown list'!$G$4:$H$6,MATCH($I57,'dropdown list'!$G$4:$G$6,0),2)*H57,"")</f>
        <v>0</v>
      </c>
      <c r="K57" s="485"/>
      <c r="L57" s="126" t="s">
        <v>24</v>
      </c>
      <c r="M57" s="484">
        <f>IFERROR(INDEX('dropdown list'!$G$4:$H$6,MATCH($L57,'dropdown list'!$G$4:$G$6,0),2)*K57,"")</f>
        <v>0</v>
      </c>
      <c r="N57" s="485"/>
      <c r="O57" s="126" t="s">
        <v>24</v>
      </c>
      <c r="P57" s="484">
        <f>IFERROR(INDEX('dropdown list'!$G$4:$H$6,MATCH($O57,'dropdown list'!$G$4:$G$6,0),2)*N57,"")</f>
        <v>0</v>
      </c>
      <c r="Q57" s="135"/>
      <c r="R57" s="126"/>
      <c r="S57" s="455"/>
      <c r="T57" s="486"/>
    </row>
    <row r="58" spans="1:20" ht="16.5" thickBot="1" x14ac:dyDescent="0.25">
      <c r="A58" s="312"/>
      <c r="B58" s="802" t="s">
        <v>311</v>
      </c>
      <c r="C58" s="803"/>
      <c r="D58" s="804"/>
      <c r="E58" s="805"/>
      <c r="F58" s="806"/>
      <c r="G58" s="480">
        <f>SUM(G51:G57)</f>
        <v>0</v>
      </c>
      <c r="H58" s="805"/>
      <c r="I58" s="806"/>
      <c r="J58" s="480">
        <f>SUM(J51:J57)</f>
        <v>0</v>
      </c>
      <c r="K58" s="818"/>
      <c r="L58" s="806"/>
      <c r="M58" s="480">
        <f>SUM(M51:M57)</f>
        <v>0</v>
      </c>
      <c r="N58" s="805"/>
      <c r="O58" s="806"/>
      <c r="P58" s="480">
        <f>SUM(P51:P57)</f>
        <v>0</v>
      </c>
      <c r="Q58" s="807"/>
      <c r="R58" s="808"/>
      <c r="S58" s="808"/>
      <c r="T58" s="809"/>
    </row>
    <row r="59" spans="1:20" ht="16.5" thickBot="1" x14ac:dyDescent="0.25">
      <c r="A59" s="312"/>
      <c r="B59" s="822" t="s">
        <v>312</v>
      </c>
      <c r="C59" s="823"/>
      <c r="D59" s="824"/>
      <c r="E59" s="481"/>
      <c r="F59" s="482"/>
      <c r="G59" s="482"/>
      <c r="H59" s="482"/>
      <c r="I59" s="482"/>
      <c r="J59" s="482"/>
      <c r="K59" s="482"/>
      <c r="L59" s="482"/>
      <c r="M59" s="482"/>
      <c r="N59" s="482"/>
      <c r="O59" s="482"/>
      <c r="P59" s="483"/>
      <c r="Q59" s="459">
        <f>SUM(Q51:Q57)</f>
        <v>0</v>
      </c>
      <c r="R59" s="460">
        <f>SUM(R51:R57)</f>
        <v>0</v>
      </c>
      <c r="S59" s="460">
        <f>SUM(S51:S57)</f>
        <v>0</v>
      </c>
      <c r="T59" s="461">
        <f>SUM(T51:T57)</f>
        <v>0</v>
      </c>
    </row>
    <row r="60" spans="1:20" ht="22.5" customHeight="1" x14ac:dyDescent="0.2">
      <c r="A60" s="312"/>
      <c r="B60" s="790" t="s">
        <v>114</v>
      </c>
      <c r="C60" s="791"/>
      <c r="D60" s="791"/>
      <c r="E60" s="791"/>
      <c r="F60" s="791"/>
      <c r="G60" s="791"/>
      <c r="H60" s="791"/>
      <c r="I60" s="791"/>
      <c r="J60" s="791"/>
      <c r="K60" s="791"/>
      <c r="L60" s="791"/>
      <c r="M60" s="791"/>
      <c r="N60" s="791"/>
      <c r="O60" s="791"/>
      <c r="P60" s="791"/>
      <c r="Q60" s="791"/>
      <c r="R60" s="791"/>
      <c r="S60" s="791"/>
      <c r="T60" s="792"/>
    </row>
    <row r="61" spans="1:20" ht="33.75" customHeight="1" x14ac:dyDescent="0.2">
      <c r="A61" s="312"/>
      <c r="B61" s="349" t="s">
        <v>115</v>
      </c>
      <c r="C61" s="322"/>
      <c r="D61" s="325" t="s">
        <v>98</v>
      </c>
      <c r="E61" s="126"/>
      <c r="F61" s="126" t="s">
        <v>24</v>
      </c>
      <c r="G61" s="484">
        <f>IFERROR(INDEX('dropdown list'!$G$4:$H$6,MATCH($F61,'dropdown list'!$G$4:$G$6,0),2)*E61,"")</f>
        <v>0</v>
      </c>
      <c r="H61" s="126"/>
      <c r="I61" s="126" t="s">
        <v>24</v>
      </c>
      <c r="J61" s="484">
        <f>IFERROR(INDEX('dropdown list'!$G$4:$H$6,MATCH($I61,'dropdown list'!$G$4:$G$6,0),2)*H61,"")</f>
        <v>0</v>
      </c>
      <c r="K61" s="485"/>
      <c r="L61" s="126" t="s">
        <v>24</v>
      </c>
      <c r="M61" s="484">
        <f>IFERROR(INDEX('dropdown list'!$G$4:$H$6,MATCH($L61,'dropdown list'!$G$4:$G$6,0),2)*K61,"")</f>
        <v>0</v>
      </c>
      <c r="N61" s="485"/>
      <c r="O61" s="126" t="s">
        <v>24</v>
      </c>
      <c r="P61" s="484">
        <f>IFERROR(INDEX('dropdown list'!$G$4:$H$6,MATCH($O61,'dropdown list'!$G$4:$G$6,0),2)*N61,"")</f>
        <v>0</v>
      </c>
      <c r="Q61" s="135"/>
      <c r="R61" s="126"/>
      <c r="S61" s="126"/>
      <c r="T61" s="485"/>
    </row>
    <row r="62" spans="1:20" ht="33" customHeight="1" x14ac:dyDescent="0.2">
      <c r="A62" s="312"/>
      <c r="B62" s="349" t="s">
        <v>223</v>
      </c>
      <c r="C62" s="322"/>
      <c r="D62" s="325" t="s">
        <v>98</v>
      </c>
      <c r="E62" s="126"/>
      <c r="F62" s="126" t="s">
        <v>24</v>
      </c>
      <c r="G62" s="484">
        <f>IFERROR(INDEX('dropdown list'!$G$4:$H$6,MATCH($F62,'dropdown list'!$G$4:$G$6,0),2)*E62,"")</f>
        <v>0</v>
      </c>
      <c r="H62" s="126"/>
      <c r="I62" s="126" t="s">
        <v>24</v>
      </c>
      <c r="J62" s="484">
        <f>IFERROR(INDEX('dropdown list'!$G$4:$H$6,MATCH($I62,'dropdown list'!$G$4:$G$6,0),2)*H62,"")</f>
        <v>0</v>
      </c>
      <c r="K62" s="485"/>
      <c r="L62" s="126" t="s">
        <v>24</v>
      </c>
      <c r="M62" s="487"/>
      <c r="N62" s="485"/>
      <c r="O62" s="126" t="s">
        <v>24</v>
      </c>
      <c r="P62" s="484">
        <f>IFERROR(INDEX('dropdown list'!$G$4:$H$6,MATCH($O62,'dropdown list'!$G$4:$G$6,0),2)*N62,"")</f>
        <v>0</v>
      </c>
      <c r="Q62" s="135"/>
      <c r="R62" s="126"/>
      <c r="S62" s="126"/>
      <c r="T62" s="485"/>
    </row>
    <row r="63" spans="1:20" ht="35.25" customHeight="1" thickBot="1" x14ac:dyDescent="0.25">
      <c r="A63" s="312"/>
      <c r="B63" s="349" t="s">
        <v>223</v>
      </c>
      <c r="C63" s="322"/>
      <c r="D63" s="325" t="s">
        <v>98</v>
      </c>
      <c r="E63" s="126"/>
      <c r="F63" s="126" t="s">
        <v>24</v>
      </c>
      <c r="G63" s="484">
        <f>IFERROR(INDEX('dropdown list'!$G$4:$H$6,MATCH($F63,'dropdown list'!$G$4:$G$6,0),2)*E63,"")</f>
        <v>0</v>
      </c>
      <c r="H63" s="126"/>
      <c r="I63" s="126" t="s">
        <v>24</v>
      </c>
      <c r="J63" s="484">
        <f>IFERROR(INDEX('dropdown list'!$G$4:$H$6,MATCH($I63,'dropdown list'!$G$4:$G$6,0),2)*H63,"")</f>
        <v>0</v>
      </c>
      <c r="K63" s="485"/>
      <c r="L63" s="126" t="s">
        <v>24</v>
      </c>
      <c r="M63" s="487"/>
      <c r="N63" s="485"/>
      <c r="O63" s="126" t="s">
        <v>24</v>
      </c>
      <c r="P63" s="484">
        <f>IFERROR(INDEX('dropdown list'!$G$4:$H$6,MATCH($O63,'dropdown list'!$G$4:$G$6,0),2)*N63,"")</f>
        <v>0</v>
      </c>
      <c r="Q63" s="135"/>
      <c r="R63" s="126"/>
      <c r="S63" s="126"/>
      <c r="T63" s="485"/>
    </row>
    <row r="64" spans="1:20" ht="16.5" customHeight="1" thickBot="1" x14ac:dyDescent="0.25">
      <c r="A64" s="312"/>
      <c r="B64" s="802" t="s">
        <v>117</v>
      </c>
      <c r="C64" s="803"/>
      <c r="D64" s="804"/>
      <c r="E64" s="805"/>
      <c r="F64" s="806"/>
      <c r="G64" s="480">
        <f>SUM(G61:G63)</f>
        <v>0</v>
      </c>
      <c r="H64" s="805"/>
      <c r="I64" s="806"/>
      <c r="J64" s="480">
        <f>SUM(J61:J63)</f>
        <v>0</v>
      </c>
      <c r="K64" s="818"/>
      <c r="L64" s="806"/>
      <c r="M64" s="480">
        <f>SUM(M61:M63)</f>
        <v>0</v>
      </c>
      <c r="N64" s="805"/>
      <c r="O64" s="806"/>
      <c r="P64" s="480">
        <f>SUM(P61:P63)</f>
        <v>0</v>
      </c>
      <c r="Q64" s="807"/>
      <c r="R64" s="808"/>
      <c r="S64" s="808"/>
      <c r="T64" s="809"/>
    </row>
    <row r="65" spans="1:20" ht="16.5" thickBot="1" x14ac:dyDescent="0.25">
      <c r="A65" s="312"/>
      <c r="B65" s="822" t="s">
        <v>376</v>
      </c>
      <c r="C65" s="823"/>
      <c r="D65" s="824"/>
      <c r="E65" s="481"/>
      <c r="F65" s="482"/>
      <c r="G65" s="482"/>
      <c r="H65" s="482"/>
      <c r="I65" s="482"/>
      <c r="J65" s="482"/>
      <c r="K65" s="482"/>
      <c r="L65" s="482"/>
      <c r="M65" s="482"/>
      <c r="N65" s="482"/>
      <c r="O65" s="482"/>
      <c r="P65" s="483"/>
      <c r="Q65" s="459">
        <f>SUM(Q61:Q63)</f>
        <v>0</v>
      </c>
      <c r="R65" s="460">
        <f>SUM(R61:R63)</f>
        <v>0</v>
      </c>
      <c r="S65" s="460">
        <f>SUM(S61:S63)</f>
        <v>0</v>
      </c>
      <c r="T65" s="461">
        <f>SUM(T61:T63)</f>
        <v>0</v>
      </c>
    </row>
    <row r="66" spans="1:20" ht="15.75" customHeight="1" thickBot="1" x14ac:dyDescent="0.25">
      <c r="A66" s="323"/>
      <c r="B66" s="802" t="s">
        <v>116</v>
      </c>
      <c r="C66" s="803"/>
      <c r="D66" s="804"/>
      <c r="E66" s="805"/>
      <c r="F66" s="813"/>
      <c r="G66" s="480">
        <f>G58+G64</f>
        <v>0</v>
      </c>
      <c r="H66" s="805"/>
      <c r="I66" s="806"/>
      <c r="J66" s="480">
        <f>J58+J64</f>
        <v>0</v>
      </c>
      <c r="K66" s="818"/>
      <c r="L66" s="806"/>
      <c r="M66" s="480">
        <f>M58+M64</f>
        <v>0</v>
      </c>
      <c r="N66" s="805"/>
      <c r="O66" s="806"/>
      <c r="P66" s="480">
        <f>P58+P64</f>
        <v>0</v>
      </c>
      <c r="Q66" s="825"/>
      <c r="R66" s="826"/>
      <c r="S66" s="826"/>
      <c r="T66" s="827"/>
    </row>
    <row r="67" spans="1:20" ht="15.75" customHeight="1" thickBot="1" x14ac:dyDescent="0.25">
      <c r="A67" s="323"/>
      <c r="B67" s="810" t="s">
        <v>378</v>
      </c>
      <c r="C67" s="811"/>
      <c r="D67" s="812"/>
      <c r="E67" s="819"/>
      <c r="F67" s="820"/>
      <c r="G67" s="820"/>
      <c r="H67" s="820"/>
      <c r="I67" s="820"/>
      <c r="J67" s="820"/>
      <c r="K67" s="820"/>
      <c r="L67" s="820"/>
      <c r="M67" s="820"/>
      <c r="N67" s="820"/>
      <c r="O67" s="820"/>
      <c r="P67" s="821"/>
      <c r="Q67" s="459">
        <f>Q59+Q65</f>
        <v>0</v>
      </c>
      <c r="R67" s="460">
        <f>R59+R65</f>
        <v>0</v>
      </c>
      <c r="S67" s="460">
        <f>S59+S65</f>
        <v>0</v>
      </c>
      <c r="T67" s="461">
        <f>T59+T65</f>
        <v>0</v>
      </c>
    </row>
    <row r="68" spans="1:20" ht="15.75" customHeight="1" thickBot="1" x14ac:dyDescent="0.25">
      <c r="A68" s="312"/>
      <c r="B68" s="810" t="s">
        <v>314</v>
      </c>
      <c r="C68" s="811"/>
      <c r="D68" s="812"/>
      <c r="E68" s="805"/>
      <c r="F68" s="806"/>
      <c r="G68" s="480">
        <f>IFERROR(G41+G66,"")</f>
        <v>0</v>
      </c>
      <c r="H68" s="805"/>
      <c r="I68" s="806"/>
      <c r="J68" s="480">
        <f>IFERROR(J41+J66,"")</f>
        <v>0</v>
      </c>
      <c r="K68" s="805"/>
      <c r="L68" s="806"/>
      <c r="M68" s="480">
        <f>IFERROR(M41+M66,"")</f>
        <v>0</v>
      </c>
      <c r="N68" s="805"/>
      <c r="O68" s="828"/>
      <c r="P68" s="480">
        <f>IFERROR(P41+P66,"")</f>
        <v>0</v>
      </c>
      <c r="Q68" s="829"/>
      <c r="R68" s="830"/>
      <c r="S68" s="830"/>
      <c r="T68" s="831"/>
    </row>
    <row r="69" spans="1:20" ht="15.75" customHeight="1" thickBot="1" x14ac:dyDescent="0.25">
      <c r="A69" s="312"/>
      <c r="B69" s="810" t="s">
        <v>313</v>
      </c>
      <c r="C69" s="811"/>
      <c r="D69" s="812"/>
      <c r="E69" s="819"/>
      <c r="F69" s="820"/>
      <c r="G69" s="820"/>
      <c r="H69" s="820"/>
      <c r="I69" s="820"/>
      <c r="J69" s="820"/>
      <c r="K69" s="820"/>
      <c r="L69" s="820"/>
      <c r="M69" s="820"/>
      <c r="N69" s="820"/>
      <c r="O69" s="820"/>
      <c r="P69" s="832"/>
      <c r="Q69" s="459">
        <f>Q42+Q67</f>
        <v>0</v>
      </c>
      <c r="R69" s="460">
        <f t="shared" ref="R69:T69" si="4">R42+R67</f>
        <v>0</v>
      </c>
      <c r="S69" s="460">
        <f t="shared" si="4"/>
        <v>0</v>
      </c>
      <c r="T69" s="461">
        <f t="shared" si="4"/>
        <v>0</v>
      </c>
    </row>
  </sheetData>
  <mergeCells count="96">
    <mergeCell ref="B69:D69"/>
    <mergeCell ref="E66:F66"/>
    <mergeCell ref="H66:I66"/>
    <mergeCell ref="K66:L66"/>
    <mergeCell ref="N66:O66"/>
    <mergeCell ref="E67:P67"/>
    <mergeCell ref="E68:F68"/>
    <mergeCell ref="H68:I68"/>
    <mergeCell ref="K68:L68"/>
    <mergeCell ref="N68:O68"/>
    <mergeCell ref="E69:P69"/>
    <mergeCell ref="Q64:T64"/>
    <mergeCell ref="B65:D65"/>
    <mergeCell ref="B66:D66"/>
    <mergeCell ref="B67:D67"/>
    <mergeCell ref="B68:D68"/>
    <mergeCell ref="Q66:T66"/>
    <mergeCell ref="Q68:T68"/>
    <mergeCell ref="B64:D64"/>
    <mergeCell ref="E64:F64"/>
    <mergeCell ref="H64:I64"/>
    <mergeCell ref="K64:L64"/>
    <mergeCell ref="N64:O64"/>
    <mergeCell ref="B49:T49"/>
    <mergeCell ref="B50:T50"/>
    <mergeCell ref="B58:D58"/>
    <mergeCell ref="B60:T60"/>
    <mergeCell ref="E58:F58"/>
    <mergeCell ref="H58:I58"/>
    <mergeCell ref="K58:L58"/>
    <mergeCell ref="N58:O58"/>
    <mergeCell ref="B59:D59"/>
    <mergeCell ref="Q58:T58"/>
    <mergeCell ref="Q43:T43"/>
    <mergeCell ref="B44:D44"/>
    <mergeCell ref="E44:P44"/>
    <mergeCell ref="B46:D46"/>
    <mergeCell ref="E46:P46"/>
    <mergeCell ref="Q46:T46"/>
    <mergeCell ref="B43:D43"/>
    <mergeCell ref="E43:F43"/>
    <mergeCell ref="H43:I43"/>
    <mergeCell ref="K43:L43"/>
    <mergeCell ref="N43:O43"/>
    <mergeCell ref="B42:D42"/>
    <mergeCell ref="E42:P42"/>
    <mergeCell ref="B40:D40"/>
    <mergeCell ref="Q41:T41"/>
    <mergeCell ref="B41:D41"/>
    <mergeCell ref="E41:F41"/>
    <mergeCell ref="H41:I41"/>
    <mergeCell ref="K41:L41"/>
    <mergeCell ref="N34:O34"/>
    <mergeCell ref="B34:D34"/>
    <mergeCell ref="E34:F34"/>
    <mergeCell ref="N41:O41"/>
    <mergeCell ref="Q39:T39"/>
    <mergeCell ref="B35:D35"/>
    <mergeCell ref="E35:P35"/>
    <mergeCell ref="B36:T36"/>
    <mergeCell ref="B39:D39"/>
    <mergeCell ref="E39:F39"/>
    <mergeCell ref="H39:I39"/>
    <mergeCell ref="K39:L39"/>
    <mergeCell ref="N39:O39"/>
    <mergeCell ref="Q17:T17"/>
    <mergeCell ref="E6:L6"/>
    <mergeCell ref="E8:L8"/>
    <mergeCell ref="E9:L9"/>
    <mergeCell ref="E7:L7"/>
    <mergeCell ref="E18:G18"/>
    <mergeCell ref="H18:J18"/>
    <mergeCell ref="K18:M18"/>
    <mergeCell ref="N18:P18"/>
    <mergeCell ref="C18:C19"/>
    <mergeCell ref="B18:B19"/>
    <mergeCell ref="D18:D19"/>
    <mergeCell ref="B47:B48"/>
    <mergeCell ref="C47:C48"/>
    <mergeCell ref="B6:D6"/>
    <mergeCell ref="B7:D7"/>
    <mergeCell ref="B20:T20"/>
    <mergeCell ref="B21:T21"/>
    <mergeCell ref="E47:G47"/>
    <mergeCell ref="H47:J47"/>
    <mergeCell ref="K47:M47"/>
    <mergeCell ref="N47:P47"/>
    <mergeCell ref="D47:D48"/>
    <mergeCell ref="H34:I34"/>
    <mergeCell ref="K34:L34"/>
    <mergeCell ref="Q34:T34"/>
    <mergeCell ref="B2:O2"/>
    <mergeCell ref="B17:D17"/>
    <mergeCell ref="B9:D9"/>
    <mergeCell ref="B8:D8"/>
    <mergeCell ref="E17:P17"/>
  </mergeCell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'dropdown list'!$G$4:$G$6</xm:f>
          </x14:formula1>
          <xm:sqref>I22:I33 O61:O63 F22:F33 L22:L33 F37:F38 I37:I38 L37:L38 O37:O38 O22:O33 F51:F57 I51:I57 L51:L57 F61:F63 I61:I63 L61:L63 O51:O57</xm:sqref>
        </x14:dataValidation>
        <x14:dataValidation type="list" allowBlank="1" showInputMessage="1" showErrorMessage="1">
          <x14:formula1>
            <xm:f>'dropdown list'!#REF!</xm:f>
          </x14:formula1>
          <xm:sqref>F39:F40</xm:sqref>
        </x14:dataValidation>
        <x14:dataValidation type="list" allowBlank="1" showInputMessage="1" showErrorMessage="1">
          <x14:formula1>
            <xm:f>'dropdown list'!#REF!</xm:f>
          </x14:formula1>
          <xm:sqref>I39:I40</xm:sqref>
        </x14:dataValidation>
        <x14:dataValidation type="list" allowBlank="1" showInputMessage="1" showErrorMessage="1">
          <x14:formula1>
            <xm:f>'dropdown list'!#REF!</xm:f>
          </x14:formula1>
          <xm:sqref>O39:O40</xm:sqref>
        </x14:dataValidation>
        <x14:dataValidation type="list" allowBlank="1" showInputMessage="1" showErrorMessage="1">
          <x14:formula1>
            <xm:f>'dropdown list'!#REF!</xm:f>
          </x14:formula1>
          <xm:sqref>L39:L40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showZeros="0" zoomScale="80" zoomScaleNormal="80" workbookViewId="0">
      <selection activeCell="E29" sqref="E29"/>
    </sheetView>
  </sheetViews>
  <sheetFormatPr defaultColWidth="11.42578125" defaultRowHeight="15" x14ac:dyDescent="0.2"/>
  <cols>
    <col min="1" max="1" width="6.7109375" style="65" customWidth="1"/>
    <col min="2" max="2" width="22.85546875" style="65" customWidth="1"/>
    <col min="3" max="3" width="11.42578125" style="65"/>
    <col min="4" max="4" width="14.7109375" style="65" customWidth="1"/>
    <col min="5" max="16384" width="11.42578125" style="65"/>
  </cols>
  <sheetData>
    <row r="1" spans="1:20" ht="15.75" thickBot="1" x14ac:dyDescent="0.25"/>
    <row r="2" spans="1:20" ht="54" customHeight="1" thickBot="1" x14ac:dyDescent="0.35">
      <c r="A2" s="312"/>
      <c r="B2" s="629" t="s">
        <v>171</v>
      </c>
      <c r="C2" s="630"/>
      <c r="D2" s="630"/>
      <c r="E2" s="630"/>
      <c r="F2" s="630"/>
      <c r="G2" s="630"/>
      <c r="H2" s="630"/>
      <c r="I2" s="630"/>
      <c r="J2" s="630"/>
      <c r="K2" s="630"/>
      <c r="L2" s="630"/>
      <c r="M2" s="630"/>
      <c r="N2" s="631"/>
      <c r="O2" s="627" t="s">
        <v>270</v>
      </c>
      <c r="P2" s="628"/>
      <c r="Q2" s="160"/>
    </row>
    <row r="3" spans="1:20" ht="15.75" x14ac:dyDescent="0.2">
      <c r="A3" s="312"/>
      <c r="B3" s="66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8"/>
      <c r="P3" s="160"/>
      <c r="Q3" s="160"/>
    </row>
    <row r="4" spans="1:20" ht="15.75" x14ac:dyDescent="0.2">
      <c r="A4" s="312"/>
      <c r="B4" s="66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8"/>
      <c r="Q4" s="67"/>
      <c r="R4" s="68"/>
      <c r="S4" s="160"/>
      <c r="T4" s="160"/>
    </row>
    <row r="5" spans="1:20" ht="16.5" thickBot="1" x14ac:dyDescent="0.25">
      <c r="A5" s="313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P5" s="160"/>
      <c r="Q5" s="160"/>
    </row>
    <row r="6" spans="1:20" ht="14.45" customHeight="1" x14ac:dyDescent="0.2">
      <c r="A6" s="313"/>
      <c r="B6" s="636" t="s">
        <v>245</v>
      </c>
      <c r="C6" s="637"/>
      <c r="D6" s="637"/>
      <c r="E6" s="638" t="str">
        <f>'Module 1 - reference data'!C5:C5</f>
        <v>Super Cars</v>
      </c>
      <c r="F6" s="639"/>
      <c r="G6" s="639"/>
      <c r="H6" s="639"/>
      <c r="I6" s="639"/>
      <c r="J6" s="639"/>
      <c r="K6" s="639"/>
      <c r="L6" s="640"/>
    </row>
    <row r="7" spans="1:20" ht="14.45" customHeight="1" x14ac:dyDescent="0.2">
      <c r="A7" s="313"/>
      <c r="B7" s="655" t="s">
        <v>15</v>
      </c>
      <c r="C7" s="656"/>
      <c r="D7" s="657"/>
      <c r="E7" s="652" t="str">
        <f>'Module 1 - reference data'!C6:C6</f>
        <v>Kurfürstendamm, Berlin</v>
      </c>
      <c r="F7" s="653"/>
      <c r="G7" s="653"/>
      <c r="H7" s="653"/>
      <c r="I7" s="653"/>
      <c r="J7" s="653"/>
      <c r="K7" s="653"/>
      <c r="L7" s="654"/>
    </row>
    <row r="8" spans="1:20" ht="14.45" customHeight="1" x14ac:dyDescent="0.2">
      <c r="A8" s="313"/>
      <c r="B8" s="655" t="s">
        <v>26</v>
      </c>
      <c r="C8" s="656"/>
      <c r="D8" s="657"/>
      <c r="E8" s="685" t="str">
        <f>'Module 1 - reference data'!C7:C7</f>
        <v>DE</v>
      </c>
      <c r="F8" s="686"/>
      <c r="G8" s="686"/>
      <c r="H8" s="686"/>
      <c r="I8" s="686"/>
      <c r="J8" s="686"/>
      <c r="K8" s="686"/>
      <c r="L8" s="687"/>
    </row>
    <row r="9" spans="1:20" ht="15" customHeight="1" thickBot="1" x14ac:dyDescent="0.25">
      <c r="A9" s="313"/>
      <c r="B9" s="641" t="s">
        <v>244</v>
      </c>
      <c r="C9" s="642"/>
      <c r="D9" s="642"/>
      <c r="E9" s="643" t="str">
        <f>'Module 1 - reference data'!C8:C8</f>
        <v>Franz Meier</v>
      </c>
      <c r="F9" s="644"/>
      <c r="G9" s="644"/>
      <c r="H9" s="644"/>
      <c r="I9" s="644"/>
      <c r="J9" s="644"/>
      <c r="K9" s="644"/>
      <c r="L9" s="645"/>
    </row>
    <row r="10" spans="1:20" x14ac:dyDescent="0.2">
      <c r="A10" s="312"/>
      <c r="B10" s="314"/>
      <c r="C10" s="315"/>
      <c r="D10" s="315"/>
      <c r="E10" s="315"/>
      <c r="F10" s="315"/>
      <c r="G10" s="315"/>
      <c r="H10" s="315"/>
      <c r="I10" s="315"/>
      <c r="J10" s="315"/>
      <c r="K10" s="315"/>
      <c r="L10" s="315"/>
      <c r="N10" s="315"/>
      <c r="O10" s="315"/>
      <c r="P10" s="315"/>
      <c r="Q10" s="315"/>
    </row>
    <row r="11" spans="1:20" ht="15.75" thickBot="1" x14ac:dyDescent="0.25"/>
    <row r="12" spans="1:20" ht="15.75" customHeight="1" x14ac:dyDescent="0.2">
      <c r="B12" s="715" t="s">
        <v>173</v>
      </c>
      <c r="C12" s="694"/>
      <c r="D12" s="694"/>
      <c r="E12" s="694"/>
      <c r="F12" s="694"/>
      <c r="G12" s="695"/>
    </row>
    <row r="13" spans="1:20" ht="15.75" x14ac:dyDescent="0.2">
      <c r="B13" s="202" t="s">
        <v>172</v>
      </c>
      <c r="C13" s="84" t="s">
        <v>34</v>
      </c>
      <c r="D13" s="171">
        <f>'Module 1 - reference data'!I11</f>
        <v>2016</v>
      </c>
      <c r="E13" s="171">
        <f>D13+1</f>
        <v>2017</v>
      </c>
      <c r="F13" s="171">
        <f>E13+1</f>
        <v>2018</v>
      </c>
      <c r="G13" s="353">
        <f>F13+1</f>
        <v>2019</v>
      </c>
    </row>
    <row r="14" spans="1:20" ht="18" x14ac:dyDescent="0.2">
      <c r="B14" s="354" t="s">
        <v>178</v>
      </c>
      <c r="C14" s="351" t="s">
        <v>316</v>
      </c>
      <c r="D14" s="170">
        <f>'Module 1 - reference data'!D39</f>
        <v>1</v>
      </c>
      <c r="E14" s="170">
        <f>'Module 1 - reference data'!I39</f>
        <v>1</v>
      </c>
      <c r="F14" s="170">
        <f>'Module 1 - reference data'!D59</f>
        <v>1</v>
      </c>
      <c r="G14" s="181">
        <f>'Module 1 - reference data'!I59</f>
        <v>1</v>
      </c>
    </row>
    <row r="15" spans="1:20" ht="45" x14ac:dyDescent="0.2">
      <c r="B15" s="354" t="s">
        <v>180</v>
      </c>
      <c r="C15" s="351" t="s">
        <v>316</v>
      </c>
      <c r="D15" s="170">
        <f>'Module 1 - reference data'!D40</f>
        <v>1</v>
      </c>
      <c r="E15" s="170">
        <f>'Module 1 - reference data'!I40</f>
        <v>1</v>
      </c>
      <c r="F15" s="170">
        <f>'Module 1 - reference data'!D60</f>
        <v>1</v>
      </c>
      <c r="G15" s="181">
        <f>'Module 1 - reference data'!I60</f>
        <v>1</v>
      </c>
    </row>
    <row r="16" spans="1:20" ht="30" x14ac:dyDescent="0.2">
      <c r="B16" s="112" t="s">
        <v>179</v>
      </c>
      <c r="C16" s="352" t="s">
        <v>315</v>
      </c>
      <c r="D16" s="162"/>
      <c r="E16" s="162"/>
      <c r="F16" s="162"/>
      <c r="G16" s="355"/>
    </row>
    <row r="17" spans="2:7" ht="30" x14ac:dyDescent="0.2">
      <c r="B17" s="112" t="s">
        <v>174</v>
      </c>
      <c r="C17" s="352" t="s">
        <v>315</v>
      </c>
      <c r="D17" s="162"/>
      <c r="E17" s="162"/>
      <c r="F17" s="162"/>
      <c r="G17" s="355"/>
    </row>
    <row r="18" spans="2:7" ht="30.75" thickBot="1" x14ac:dyDescent="0.25">
      <c r="B18" s="113" t="s">
        <v>175</v>
      </c>
      <c r="C18" s="356" t="s">
        <v>315</v>
      </c>
      <c r="D18" s="357"/>
      <c r="E18" s="357"/>
      <c r="F18" s="357"/>
      <c r="G18" s="358"/>
    </row>
    <row r="21" spans="2:7" ht="18" x14ac:dyDescent="0.2">
      <c r="B21" s="201" t="s">
        <v>177</v>
      </c>
      <c r="C21" s="351" t="s">
        <v>316</v>
      </c>
      <c r="D21" s="200">
        <f>D15+D16+D17</f>
        <v>1</v>
      </c>
      <c r="E21" s="200">
        <f t="shared" ref="E21:G21" si="0">E15+E16+E17</f>
        <v>1</v>
      </c>
      <c r="F21" s="200">
        <f t="shared" si="0"/>
        <v>1</v>
      </c>
      <c r="G21" s="200">
        <f t="shared" si="0"/>
        <v>1</v>
      </c>
    </row>
    <row r="22" spans="2:7" ht="30" x14ac:dyDescent="0.2">
      <c r="B22" s="201" t="s">
        <v>259</v>
      </c>
      <c r="C22" s="351" t="s">
        <v>316</v>
      </c>
      <c r="D22" s="200">
        <f>D17+D18</f>
        <v>0</v>
      </c>
      <c r="E22" s="200">
        <f t="shared" ref="E22:G22" si="1">E17+E18</f>
        <v>0</v>
      </c>
      <c r="F22" s="200">
        <f t="shared" si="1"/>
        <v>0</v>
      </c>
      <c r="G22" s="200">
        <f t="shared" si="1"/>
        <v>0</v>
      </c>
    </row>
  </sheetData>
  <mergeCells count="11">
    <mergeCell ref="B12:G12"/>
    <mergeCell ref="B9:D9"/>
    <mergeCell ref="B2:N2"/>
    <mergeCell ref="O2:P2"/>
    <mergeCell ref="B6:D6"/>
    <mergeCell ref="B7:D7"/>
    <mergeCell ref="B8:D8"/>
    <mergeCell ref="E6:L6"/>
    <mergeCell ref="E7:L7"/>
    <mergeCell ref="E8:L8"/>
    <mergeCell ref="E9:L9"/>
  </mergeCells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showZeros="0" zoomScale="80" zoomScaleNormal="80" workbookViewId="0">
      <selection activeCell="Q16" sqref="Q16"/>
    </sheetView>
  </sheetViews>
  <sheetFormatPr defaultColWidth="11.42578125" defaultRowHeight="15" x14ac:dyDescent="0.2"/>
  <cols>
    <col min="1" max="1" width="3.42578125" style="65" customWidth="1"/>
    <col min="2" max="2" width="11.42578125" style="65"/>
    <col min="3" max="3" width="19.85546875" style="65" customWidth="1"/>
    <col min="4" max="4" width="18.7109375" style="65" customWidth="1"/>
    <col min="5" max="5" width="17.7109375" style="65" customWidth="1"/>
    <col min="6" max="6" width="14.140625" style="65" bestFit="1" customWidth="1"/>
    <col min="7" max="11" width="11.42578125" style="65"/>
    <col min="12" max="12" width="12.7109375" style="65" bestFit="1" customWidth="1"/>
    <col min="13" max="16384" width="11.42578125" style="65"/>
  </cols>
  <sheetData>
    <row r="1" spans="1:18" ht="15.75" thickBot="1" x14ac:dyDescent="0.25"/>
    <row r="2" spans="1:18" ht="50.25" customHeight="1" thickBot="1" x14ac:dyDescent="0.35">
      <c r="A2" s="74"/>
      <c r="B2" s="629" t="s">
        <v>241</v>
      </c>
      <c r="C2" s="630"/>
      <c r="D2" s="630"/>
      <c r="E2" s="630"/>
      <c r="F2" s="630"/>
      <c r="G2" s="630"/>
      <c r="H2" s="630"/>
      <c r="I2" s="630"/>
      <c r="J2" s="630"/>
      <c r="K2" s="630"/>
      <c r="L2" s="630"/>
      <c r="M2" s="630"/>
      <c r="N2" s="630"/>
      <c r="O2" s="631"/>
      <c r="P2" s="627" t="s">
        <v>393</v>
      </c>
      <c r="Q2" s="628"/>
      <c r="R2" s="160"/>
    </row>
    <row r="3" spans="1:18" ht="29.25" customHeight="1" thickBot="1" x14ac:dyDescent="0.25">
      <c r="A3" s="74"/>
      <c r="B3" s="66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8"/>
      <c r="Q3" s="67"/>
      <c r="R3" s="160"/>
    </row>
    <row r="4" spans="1:18" ht="14.45" customHeight="1" x14ac:dyDescent="0.2">
      <c r="A4" s="71"/>
      <c r="B4" s="636" t="s">
        <v>245</v>
      </c>
      <c r="C4" s="637"/>
      <c r="D4" s="637"/>
      <c r="E4" s="638" t="str">
        <f>'Module 1 - reference data'!C5:C5</f>
        <v>Super Cars</v>
      </c>
      <c r="F4" s="639"/>
      <c r="G4" s="639"/>
      <c r="H4" s="639"/>
      <c r="I4" s="639"/>
      <c r="J4" s="639"/>
      <c r="K4" s="639"/>
      <c r="L4" s="640"/>
      <c r="Q4" s="74"/>
    </row>
    <row r="5" spans="1:18" ht="14.45" customHeight="1" x14ac:dyDescent="0.2">
      <c r="A5" s="74"/>
      <c r="B5" s="655" t="s">
        <v>15</v>
      </c>
      <c r="C5" s="656"/>
      <c r="D5" s="657"/>
      <c r="E5" s="652" t="str">
        <f>'Module 1 - reference data'!C6:C6</f>
        <v>Kurfürstendamm, Berlin</v>
      </c>
      <c r="F5" s="653"/>
      <c r="G5" s="653"/>
      <c r="H5" s="653"/>
      <c r="I5" s="653"/>
      <c r="J5" s="653"/>
      <c r="K5" s="653"/>
      <c r="L5" s="654"/>
    </row>
    <row r="6" spans="1:18" ht="14.45" customHeight="1" x14ac:dyDescent="0.2">
      <c r="A6" s="74"/>
      <c r="B6" s="655" t="s">
        <v>26</v>
      </c>
      <c r="C6" s="656"/>
      <c r="D6" s="657"/>
      <c r="E6" s="685" t="str">
        <f>'Module 1 - reference data'!C7:C7</f>
        <v>DE</v>
      </c>
      <c r="F6" s="686"/>
      <c r="G6" s="686"/>
      <c r="H6" s="686"/>
      <c r="I6" s="686"/>
      <c r="J6" s="686"/>
      <c r="K6" s="686"/>
      <c r="L6" s="687"/>
    </row>
    <row r="7" spans="1:18" ht="15" customHeight="1" thickBot="1" x14ac:dyDescent="0.25">
      <c r="A7" s="74"/>
      <c r="B7" s="641" t="s">
        <v>244</v>
      </c>
      <c r="C7" s="642"/>
      <c r="D7" s="642"/>
      <c r="E7" s="643" t="str">
        <f>'Module 1 - reference data'!C8:C8</f>
        <v>Franz Meier</v>
      </c>
      <c r="F7" s="644"/>
      <c r="G7" s="644"/>
      <c r="H7" s="644"/>
      <c r="I7" s="644"/>
      <c r="J7" s="644"/>
      <c r="K7" s="644"/>
      <c r="L7" s="645"/>
    </row>
    <row r="8" spans="1:18" x14ac:dyDescent="0.2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O8" s="359"/>
      <c r="P8" s="359"/>
      <c r="Q8" s="74"/>
    </row>
    <row r="9" spans="1:18" ht="15.75" x14ac:dyDescent="0.2">
      <c r="A9" s="74"/>
      <c r="B9" s="711" t="s">
        <v>317</v>
      </c>
      <c r="C9" s="712"/>
      <c r="D9" s="712"/>
      <c r="E9" s="712"/>
      <c r="F9" s="712"/>
      <c r="G9" s="712"/>
      <c r="H9" s="712"/>
      <c r="I9" s="712"/>
      <c r="J9" s="712"/>
      <c r="K9" s="712"/>
      <c r="L9" s="712"/>
      <c r="M9" s="712"/>
      <c r="N9" s="712"/>
      <c r="O9" s="712"/>
      <c r="P9" s="712"/>
      <c r="Q9" s="713"/>
    </row>
    <row r="13" spans="1:18" x14ac:dyDescent="0.2">
      <c r="A13" s="74"/>
      <c r="B13" s="74"/>
      <c r="C13" s="74"/>
      <c r="D13" s="74"/>
      <c r="E13" s="74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4"/>
    </row>
    <row r="14" spans="1:18" ht="15.75" x14ac:dyDescent="0.2">
      <c r="A14" s="74"/>
      <c r="B14" s="85"/>
      <c r="C14" s="85"/>
      <c r="D14" s="360"/>
      <c r="E14" s="74"/>
      <c r="F14" s="835">
        <f>'Module 1 - reference data'!I11</f>
        <v>2016</v>
      </c>
      <c r="G14" s="836"/>
      <c r="H14" s="835">
        <f>F14+1</f>
        <v>2017</v>
      </c>
      <c r="I14" s="836"/>
      <c r="J14" s="835">
        <f>H14+1</f>
        <v>2018</v>
      </c>
      <c r="K14" s="836"/>
      <c r="L14" s="835">
        <f>J14+1</f>
        <v>2019</v>
      </c>
      <c r="M14" s="836"/>
    </row>
    <row r="15" spans="1:18" ht="15" customHeight="1" x14ac:dyDescent="0.2">
      <c r="A15" s="74"/>
      <c r="B15" s="843" t="s">
        <v>208</v>
      </c>
      <c r="C15" s="844"/>
      <c r="D15" s="847" t="s">
        <v>209</v>
      </c>
      <c r="E15" s="847" t="s">
        <v>186</v>
      </c>
      <c r="F15" s="838" t="s">
        <v>242</v>
      </c>
      <c r="G15" s="837" t="s">
        <v>329</v>
      </c>
      <c r="H15" s="838" t="s">
        <v>242</v>
      </c>
      <c r="I15" s="837" t="s">
        <v>329</v>
      </c>
      <c r="J15" s="838" t="s">
        <v>242</v>
      </c>
      <c r="K15" s="837" t="s">
        <v>329</v>
      </c>
      <c r="L15" s="838" t="s">
        <v>242</v>
      </c>
      <c r="M15" s="837" t="s">
        <v>329</v>
      </c>
    </row>
    <row r="16" spans="1:18" ht="63.75" customHeight="1" x14ac:dyDescent="0.2">
      <c r="A16" s="74"/>
      <c r="B16" s="845"/>
      <c r="C16" s="846"/>
      <c r="D16" s="848"/>
      <c r="E16" s="848"/>
      <c r="F16" s="839"/>
      <c r="G16" s="837"/>
      <c r="H16" s="839"/>
      <c r="I16" s="837"/>
      <c r="J16" s="839"/>
      <c r="K16" s="837"/>
      <c r="L16" s="839"/>
      <c r="M16" s="837"/>
    </row>
    <row r="17" spans="1:13" ht="18" customHeight="1" x14ac:dyDescent="0.2">
      <c r="A17" s="74"/>
      <c r="B17" s="842" t="s">
        <v>331</v>
      </c>
      <c r="C17" s="842"/>
      <c r="D17" s="361">
        <v>4660</v>
      </c>
      <c r="E17" s="167" t="s">
        <v>1</v>
      </c>
      <c r="F17" s="439"/>
      <c r="G17" s="440">
        <f>F17*D17/1000</f>
        <v>0</v>
      </c>
      <c r="H17" s="441"/>
      <c r="I17" s="440">
        <f>H17*D17/1000</f>
        <v>0</v>
      </c>
      <c r="J17" s="441"/>
      <c r="K17" s="440">
        <f>J17*D17/1000</f>
        <v>0</v>
      </c>
      <c r="L17" s="441"/>
      <c r="M17" s="440">
        <f>L17*D17/1000</f>
        <v>0</v>
      </c>
    </row>
    <row r="18" spans="1:13" ht="28.5" customHeight="1" x14ac:dyDescent="0.2">
      <c r="A18" s="74"/>
      <c r="B18" s="841" t="s">
        <v>332</v>
      </c>
      <c r="C18" s="841"/>
      <c r="D18" s="361">
        <v>10200</v>
      </c>
      <c r="E18" s="167" t="s">
        <v>1</v>
      </c>
      <c r="F18" s="439"/>
      <c r="G18" s="440">
        <f>F18*D18/1000</f>
        <v>0</v>
      </c>
      <c r="H18" s="441"/>
      <c r="I18" s="440">
        <f t="shared" ref="I18:I38" si="0">H18*D18/1000</f>
        <v>0</v>
      </c>
      <c r="J18" s="441"/>
      <c r="K18" s="440">
        <f t="shared" ref="K18:K38" si="1">J18*D18/1000</f>
        <v>0</v>
      </c>
      <c r="L18" s="441"/>
      <c r="M18" s="440">
        <f t="shared" ref="M18:M38" si="2">L18*D18/1000</f>
        <v>0</v>
      </c>
    </row>
    <row r="19" spans="1:13" ht="15.75" x14ac:dyDescent="0.2">
      <c r="A19" s="74"/>
      <c r="B19" s="841" t="s">
        <v>333</v>
      </c>
      <c r="C19" s="841"/>
      <c r="D19" s="361">
        <v>1760</v>
      </c>
      <c r="E19" s="167" t="s">
        <v>1</v>
      </c>
      <c r="F19" s="439"/>
      <c r="G19" s="440">
        <f t="shared" ref="G19:G38" si="3">F19*D19/1000</f>
        <v>0</v>
      </c>
      <c r="H19" s="441"/>
      <c r="I19" s="440">
        <f t="shared" si="0"/>
        <v>0</v>
      </c>
      <c r="J19" s="441"/>
      <c r="K19" s="440">
        <f t="shared" si="1"/>
        <v>0</v>
      </c>
      <c r="L19" s="441"/>
      <c r="M19" s="440">
        <f t="shared" si="2"/>
        <v>0</v>
      </c>
    </row>
    <row r="20" spans="1:13" ht="15.75" x14ac:dyDescent="0.2">
      <c r="A20" s="74"/>
      <c r="B20" s="840" t="s">
        <v>318</v>
      </c>
      <c r="C20" s="840"/>
      <c r="D20" s="361">
        <v>677</v>
      </c>
      <c r="E20" s="167" t="s">
        <v>1</v>
      </c>
      <c r="F20" s="439"/>
      <c r="G20" s="440">
        <f t="shared" si="3"/>
        <v>0</v>
      </c>
      <c r="H20" s="441"/>
      <c r="I20" s="440">
        <f t="shared" si="0"/>
        <v>0</v>
      </c>
      <c r="J20" s="441"/>
      <c r="K20" s="440">
        <f t="shared" si="1"/>
        <v>0</v>
      </c>
      <c r="L20" s="441"/>
      <c r="M20" s="440">
        <f t="shared" si="2"/>
        <v>0</v>
      </c>
    </row>
    <row r="21" spans="1:13" ht="34.5" customHeight="1" x14ac:dyDescent="0.2">
      <c r="A21" s="74"/>
      <c r="B21" s="841" t="s">
        <v>334</v>
      </c>
      <c r="C21" s="841"/>
      <c r="D21" s="361">
        <v>5820</v>
      </c>
      <c r="E21" s="167" t="s">
        <v>1</v>
      </c>
      <c r="F21" s="439"/>
      <c r="G21" s="440">
        <f t="shared" si="3"/>
        <v>0</v>
      </c>
      <c r="H21" s="441"/>
      <c r="I21" s="440">
        <f t="shared" si="0"/>
        <v>0</v>
      </c>
      <c r="J21" s="441"/>
      <c r="K21" s="440">
        <f t="shared" si="1"/>
        <v>0</v>
      </c>
      <c r="L21" s="441"/>
      <c r="M21" s="440">
        <f t="shared" si="2"/>
        <v>0</v>
      </c>
    </row>
    <row r="22" spans="1:13" ht="31.5" customHeight="1" x14ac:dyDescent="0.2">
      <c r="A22" s="74"/>
      <c r="B22" s="841" t="s">
        <v>335</v>
      </c>
      <c r="C22" s="841"/>
      <c r="D22" s="361">
        <v>79</v>
      </c>
      <c r="E22" s="167" t="s">
        <v>1</v>
      </c>
      <c r="F22" s="439"/>
      <c r="G22" s="440">
        <f t="shared" si="3"/>
        <v>0</v>
      </c>
      <c r="H22" s="441"/>
      <c r="I22" s="440">
        <f t="shared" si="0"/>
        <v>0</v>
      </c>
      <c r="J22" s="441"/>
      <c r="K22" s="440">
        <f t="shared" si="1"/>
        <v>0</v>
      </c>
      <c r="L22" s="441"/>
      <c r="M22" s="440">
        <f t="shared" si="2"/>
        <v>0</v>
      </c>
    </row>
    <row r="23" spans="1:13" ht="29.25" customHeight="1" x14ac:dyDescent="0.2">
      <c r="A23" s="74"/>
      <c r="B23" s="841" t="s">
        <v>336</v>
      </c>
      <c r="C23" s="841"/>
      <c r="D23" s="361">
        <v>527</v>
      </c>
      <c r="E23" s="167" t="s">
        <v>1</v>
      </c>
      <c r="F23" s="439"/>
      <c r="G23" s="440">
        <f t="shared" si="3"/>
        <v>0</v>
      </c>
      <c r="H23" s="441"/>
      <c r="I23" s="440">
        <f t="shared" si="0"/>
        <v>0</v>
      </c>
      <c r="J23" s="441"/>
      <c r="K23" s="440">
        <f t="shared" si="1"/>
        <v>0</v>
      </c>
      <c r="L23" s="441"/>
      <c r="M23" s="440">
        <f t="shared" si="2"/>
        <v>0</v>
      </c>
    </row>
    <row r="24" spans="1:13" ht="15.75" x14ac:dyDescent="0.2">
      <c r="A24" s="74"/>
      <c r="B24" s="840" t="s">
        <v>319</v>
      </c>
      <c r="C24" s="840"/>
      <c r="D24" s="361">
        <v>3170</v>
      </c>
      <c r="E24" s="167" t="s">
        <v>1</v>
      </c>
      <c r="F24" s="439"/>
      <c r="G24" s="440">
        <f t="shared" si="3"/>
        <v>0</v>
      </c>
      <c r="H24" s="441"/>
      <c r="I24" s="440">
        <f t="shared" si="0"/>
        <v>0</v>
      </c>
      <c r="J24" s="441"/>
      <c r="K24" s="440">
        <f t="shared" si="1"/>
        <v>0</v>
      </c>
      <c r="L24" s="441"/>
      <c r="M24" s="440">
        <f t="shared" si="2"/>
        <v>0</v>
      </c>
    </row>
    <row r="25" spans="1:13" ht="15.75" customHeight="1" x14ac:dyDescent="0.2">
      <c r="A25" s="74"/>
      <c r="B25" s="840" t="s">
        <v>320</v>
      </c>
      <c r="C25" s="840"/>
      <c r="D25" s="361">
        <v>1300</v>
      </c>
      <c r="E25" s="167" t="s">
        <v>1</v>
      </c>
      <c r="F25" s="439"/>
      <c r="G25" s="440">
        <f t="shared" si="3"/>
        <v>0</v>
      </c>
      <c r="H25" s="441"/>
      <c r="I25" s="440">
        <f t="shared" si="0"/>
        <v>0</v>
      </c>
      <c r="J25" s="441"/>
      <c r="K25" s="440">
        <f t="shared" si="1"/>
        <v>0</v>
      </c>
      <c r="L25" s="441"/>
      <c r="M25" s="440">
        <f t="shared" si="2"/>
        <v>0</v>
      </c>
    </row>
    <row r="26" spans="1:13" ht="17.25" customHeight="1" x14ac:dyDescent="0.2">
      <c r="A26" s="74"/>
      <c r="B26" s="840" t="s">
        <v>321</v>
      </c>
      <c r="C26" s="840"/>
      <c r="D26" s="361">
        <v>4800</v>
      </c>
      <c r="E26" s="167" t="s">
        <v>1</v>
      </c>
      <c r="F26" s="439"/>
      <c r="G26" s="440">
        <f t="shared" si="3"/>
        <v>0</v>
      </c>
      <c r="H26" s="441"/>
      <c r="I26" s="440">
        <f t="shared" si="0"/>
        <v>0</v>
      </c>
      <c r="J26" s="441"/>
      <c r="K26" s="440">
        <f t="shared" si="1"/>
        <v>0</v>
      </c>
      <c r="L26" s="441"/>
      <c r="M26" s="440">
        <f t="shared" si="2"/>
        <v>0</v>
      </c>
    </row>
    <row r="27" spans="1:13" ht="18.75" customHeight="1" x14ac:dyDescent="0.2">
      <c r="A27" s="74"/>
      <c r="B27" s="840" t="s">
        <v>322</v>
      </c>
      <c r="C27" s="840"/>
      <c r="D27" s="361">
        <v>138</v>
      </c>
      <c r="E27" s="167" t="s">
        <v>1</v>
      </c>
      <c r="F27" s="439"/>
      <c r="G27" s="440">
        <f t="shared" si="3"/>
        <v>0</v>
      </c>
      <c r="H27" s="441"/>
      <c r="I27" s="440">
        <f t="shared" si="0"/>
        <v>0</v>
      </c>
      <c r="J27" s="441"/>
      <c r="K27" s="440">
        <f t="shared" si="1"/>
        <v>0</v>
      </c>
      <c r="L27" s="441"/>
      <c r="M27" s="440">
        <f t="shared" si="2"/>
        <v>0</v>
      </c>
    </row>
    <row r="28" spans="1:13" ht="44.25" customHeight="1" x14ac:dyDescent="0.2">
      <c r="A28" s="74"/>
      <c r="B28" s="841" t="s">
        <v>337</v>
      </c>
      <c r="C28" s="841"/>
      <c r="D28" s="361">
        <v>16</v>
      </c>
      <c r="E28" s="167" t="s">
        <v>1</v>
      </c>
      <c r="F28" s="439"/>
      <c r="G28" s="440">
        <f t="shared" si="3"/>
        <v>0</v>
      </c>
      <c r="H28" s="441"/>
      <c r="I28" s="440">
        <f t="shared" si="0"/>
        <v>0</v>
      </c>
      <c r="J28" s="441"/>
      <c r="K28" s="440">
        <f t="shared" si="1"/>
        <v>0</v>
      </c>
      <c r="L28" s="441"/>
      <c r="M28" s="440">
        <f t="shared" si="2"/>
        <v>0</v>
      </c>
    </row>
    <row r="29" spans="1:13" ht="48" customHeight="1" x14ac:dyDescent="0.2">
      <c r="A29" s="74"/>
      <c r="B29" s="841" t="s">
        <v>338</v>
      </c>
      <c r="C29" s="841"/>
      <c r="D29" s="361">
        <v>14</v>
      </c>
      <c r="E29" s="167" t="s">
        <v>1</v>
      </c>
      <c r="F29" s="439"/>
      <c r="G29" s="440">
        <f t="shared" si="3"/>
        <v>0</v>
      </c>
      <c r="H29" s="441"/>
      <c r="I29" s="440">
        <f t="shared" si="0"/>
        <v>0</v>
      </c>
      <c r="J29" s="441"/>
      <c r="K29" s="440">
        <f t="shared" si="1"/>
        <v>0</v>
      </c>
      <c r="L29" s="441"/>
      <c r="M29" s="440">
        <f t="shared" si="2"/>
        <v>0</v>
      </c>
    </row>
    <row r="30" spans="1:13" ht="41.25" customHeight="1" x14ac:dyDescent="0.2">
      <c r="A30" s="74"/>
      <c r="B30" s="841" t="s">
        <v>339</v>
      </c>
      <c r="C30" s="841"/>
      <c r="D30" s="361">
        <v>2100</v>
      </c>
      <c r="E30" s="167" t="s">
        <v>1</v>
      </c>
      <c r="F30" s="439"/>
      <c r="G30" s="440">
        <f t="shared" si="3"/>
        <v>0</v>
      </c>
      <c r="H30" s="441"/>
      <c r="I30" s="440">
        <f t="shared" si="0"/>
        <v>0</v>
      </c>
      <c r="J30" s="441"/>
      <c r="K30" s="440">
        <f t="shared" si="1"/>
        <v>0</v>
      </c>
      <c r="L30" s="441"/>
      <c r="M30" s="440">
        <f t="shared" si="2"/>
        <v>0</v>
      </c>
    </row>
    <row r="31" spans="1:13" ht="32.25" customHeight="1" x14ac:dyDescent="0.2">
      <c r="A31" s="74"/>
      <c r="B31" s="840" t="s">
        <v>323</v>
      </c>
      <c r="C31" s="840"/>
      <c r="D31" s="361">
        <v>3922</v>
      </c>
      <c r="E31" s="167" t="s">
        <v>1</v>
      </c>
      <c r="F31" s="439"/>
      <c r="G31" s="440">
        <f t="shared" si="3"/>
        <v>0</v>
      </c>
      <c r="H31" s="441"/>
      <c r="I31" s="440">
        <f t="shared" si="0"/>
        <v>0</v>
      </c>
      <c r="J31" s="441"/>
      <c r="K31" s="440">
        <f t="shared" si="1"/>
        <v>0</v>
      </c>
      <c r="L31" s="441"/>
      <c r="M31" s="440">
        <f t="shared" si="2"/>
        <v>0</v>
      </c>
    </row>
    <row r="32" spans="1:13" ht="50.25" customHeight="1" x14ac:dyDescent="0.2">
      <c r="A32" s="74"/>
      <c r="B32" s="840" t="s">
        <v>324</v>
      </c>
      <c r="C32" s="840"/>
      <c r="D32" s="361">
        <v>2107</v>
      </c>
      <c r="E32" s="167" t="s">
        <v>1</v>
      </c>
      <c r="F32" s="439"/>
      <c r="G32" s="440">
        <f t="shared" si="3"/>
        <v>0</v>
      </c>
      <c r="H32" s="441"/>
      <c r="I32" s="440">
        <f t="shared" si="0"/>
        <v>0</v>
      </c>
      <c r="J32" s="441"/>
      <c r="K32" s="440">
        <f t="shared" si="1"/>
        <v>0</v>
      </c>
      <c r="L32" s="441"/>
      <c r="M32" s="440">
        <f t="shared" si="2"/>
        <v>0</v>
      </c>
    </row>
    <row r="33" spans="1:13" ht="49.5" customHeight="1" x14ac:dyDescent="0.2">
      <c r="A33" s="74"/>
      <c r="B33" s="840" t="s">
        <v>325</v>
      </c>
      <c r="C33" s="840"/>
      <c r="D33" s="361">
        <v>1774</v>
      </c>
      <c r="E33" s="167" t="s">
        <v>1</v>
      </c>
      <c r="F33" s="439"/>
      <c r="G33" s="440">
        <f t="shared" si="3"/>
        <v>0</v>
      </c>
      <c r="H33" s="441"/>
      <c r="I33" s="440">
        <f t="shared" si="0"/>
        <v>0</v>
      </c>
      <c r="J33" s="441"/>
      <c r="K33" s="440">
        <f t="shared" si="1"/>
        <v>0</v>
      </c>
      <c r="L33" s="441"/>
      <c r="M33" s="440">
        <f t="shared" si="2"/>
        <v>0</v>
      </c>
    </row>
    <row r="34" spans="1:13" ht="33" customHeight="1" x14ac:dyDescent="0.2">
      <c r="A34" s="74"/>
      <c r="B34" s="840" t="s">
        <v>326</v>
      </c>
      <c r="C34" s="840"/>
      <c r="D34" s="361">
        <v>2088</v>
      </c>
      <c r="E34" s="167" t="s">
        <v>1</v>
      </c>
      <c r="F34" s="439"/>
      <c r="G34" s="440">
        <f t="shared" si="3"/>
        <v>0</v>
      </c>
      <c r="H34" s="441"/>
      <c r="I34" s="440">
        <f t="shared" si="0"/>
        <v>0</v>
      </c>
      <c r="J34" s="441"/>
      <c r="K34" s="440">
        <f t="shared" si="1"/>
        <v>0</v>
      </c>
      <c r="L34" s="441"/>
      <c r="M34" s="440">
        <f t="shared" si="2"/>
        <v>0</v>
      </c>
    </row>
    <row r="35" spans="1:13" ht="34.5" customHeight="1" x14ac:dyDescent="0.2">
      <c r="A35" s="74"/>
      <c r="B35" s="841" t="s">
        <v>340</v>
      </c>
      <c r="C35" s="841"/>
      <c r="D35" s="589">
        <v>4800</v>
      </c>
      <c r="E35" s="167" t="s">
        <v>1</v>
      </c>
      <c r="F35" s="439"/>
      <c r="G35" s="440">
        <f t="shared" si="3"/>
        <v>0</v>
      </c>
      <c r="H35" s="441"/>
      <c r="I35" s="440">
        <f t="shared" si="0"/>
        <v>0</v>
      </c>
      <c r="J35" s="441"/>
      <c r="K35" s="440">
        <f t="shared" si="1"/>
        <v>0</v>
      </c>
      <c r="L35" s="441"/>
      <c r="M35" s="440">
        <f t="shared" si="2"/>
        <v>0</v>
      </c>
    </row>
    <row r="36" spans="1:13" ht="34.5" customHeight="1" x14ac:dyDescent="0.2">
      <c r="A36" s="74"/>
      <c r="B36" s="840" t="s">
        <v>327</v>
      </c>
      <c r="C36" s="840"/>
      <c r="D36" s="361">
        <v>4300</v>
      </c>
      <c r="E36" s="167" t="s">
        <v>1</v>
      </c>
      <c r="F36" s="439"/>
      <c r="G36" s="440">
        <f t="shared" si="3"/>
        <v>0</v>
      </c>
      <c r="H36" s="441"/>
      <c r="I36" s="440">
        <f t="shared" si="0"/>
        <v>0</v>
      </c>
      <c r="J36" s="441"/>
      <c r="K36" s="440">
        <f t="shared" si="1"/>
        <v>0</v>
      </c>
      <c r="L36" s="441"/>
      <c r="M36" s="440">
        <f t="shared" si="2"/>
        <v>0</v>
      </c>
    </row>
    <row r="37" spans="1:13" ht="15.75" x14ac:dyDescent="0.2">
      <c r="A37" s="74"/>
      <c r="B37" s="851" t="s">
        <v>328</v>
      </c>
      <c r="C37" s="851"/>
      <c r="D37" s="362">
        <v>1</v>
      </c>
      <c r="E37" s="168" t="s">
        <v>1</v>
      </c>
      <c r="F37" s="439"/>
      <c r="G37" s="440">
        <f t="shared" si="3"/>
        <v>0</v>
      </c>
      <c r="H37" s="442"/>
      <c r="I37" s="440">
        <f t="shared" si="0"/>
        <v>0</v>
      </c>
      <c r="J37" s="441"/>
      <c r="K37" s="440">
        <f t="shared" si="1"/>
        <v>0</v>
      </c>
      <c r="L37" s="441"/>
      <c r="M37" s="440">
        <f t="shared" si="2"/>
        <v>0</v>
      </c>
    </row>
    <row r="38" spans="1:13" ht="15.75" x14ac:dyDescent="0.2">
      <c r="A38" s="74"/>
      <c r="B38" s="852" t="s">
        <v>210</v>
      </c>
      <c r="C38" s="853"/>
      <c r="D38" s="169">
        <v>23500</v>
      </c>
      <c r="E38" s="363" t="s">
        <v>1</v>
      </c>
      <c r="F38" s="439"/>
      <c r="G38" s="440">
        <f t="shared" si="3"/>
        <v>0</v>
      </c>
      <c r="H38" s="443"/>
      <c r="I38" s="440">
        <f t="shared" si="0"/>
        <v>0</v>
      </c>
      <c r="J38" s="441"/>
      <c r="K38" s="440">
        <f t="shared" si="1"/>
        <v>0</v>
      </c>
      <c r="L38" s="441"/>
      <c r="M38" s="440">
        <f t="shared" si="2"/>
        <v>0</v>
      </c>
    </row>
    <row r="39" spans="1:13" ht="35.25" customHeight="1" x14ac:dyDescent="0.2">
      <c r="A39" s="74"/>
      <c r="B39" s="849" t="s">
        <v>330</v>
      </c>
      <c r="C39" s="850"/>
      <c r="D39" s="850"/>
      <c r="E39" s="850"/>
      <c r="F39" s="444"/>
      <c r="G39" s="445">
        <f>SUM(G17:G38)</f>
        <v>0</v>
      </c>
      <c r="H39" s="446"/>
      <c r="I39" s="440">
        <f t="shared" ref="I39:M39" si="4">SUM(I17:I38)</f>
        <v>0</v>
      </c>
      <c r="J39" s="446"/>
      <c r="K39" s="440">
        <f>SUM(K17:K38)</f>
        <v>0</v>
      </c>
      <c r="L39" s="447"/>
      <c r="M39" s="440">
        <f t="shared" si="4"/>
        <v>0</v>
      </c>
    </row>
    <row r="40" spans="1:13" ht="15.75" x14ac:dyDescent="0.25">
      <c r="B40" s="833" t="s">
        <v>390</v>
      </c>
      <c r="C40" s="834"/>
      <c r="D40" s="834"/>
      <c r="E40" s="834"/>
      <c r="F40" s="834"/>
      <c r="G40" s="834"/>
      <c r="H40" s="834"/>
      <c r="I40" s="834"/>
      <c r="J40" s="834"/>
      <c r="K40" s="834"/>
      <c r="L40" s="834"/>
      <c r="M40" s="834"/>
    </row>
  </sheetData>
  <mergeCells count="50">
    <mergeCell ref="B39:E39"/>
    <mergeCell ref="B23:C23"/>
    <mergeCell ref="B36:C36"/>
    <mergeCell ref="B37:C37"/>
    <mergeCell ref="B38:C38"/>
    <mergeCell ref="B34:C34"/>
    <mergeCell ref="B35:C35"/>
    <mergeCell ref="B24:C24"/>
    <mergeCell ref="B25:C25"/>
    <mergeCell ref="B26:C26"/>
    <mergeCell ref="B27:C27"/>
    <mergeCell ref="B28:C28"/>
    <mergeCell ref="B29:C29"/>
    <mergeCell ref="B30:C30"/>
    <mergeCell ref="B31:C31"/>
    <mergeCell ref="G15:G16"/>
    <mergeCell ref="B32:C32"/>
    <mergeCell ref="B33:C33"/>
    <mergeCell ref="J15:J16"/>
    <mergeCell ref="B18:C18"/>
    <mergeCell ref="B19:C19"/>
    <mergeCell ref="B20:C20"/>
    <mergeCell ref="B21:C21"/>
    <mergeCell ref="B22:C22"/>
    <mergeCell ref="B17:C17"/>
    <mergeCell ref="B15:C16"/>
    <mergeCell ref="D15:D16"/>
    <mergeCell ref="E15:E16"/>
    <mergeCell ref="F15:F16"/>
    <mergeCell ref="K15:K16"/>
    <mergeCell ref="L15:L16"/>
    <mergeCell ref="M15:M16"/>
    <mergeCell ref="I15:I16"/>
    <mergeCell ref="H15:H16"/>
    <mergeCell ref="B40:M40"/>
    <mergeCell ref="B2:O2"/>
    <mergeCell ref="P2:Q2"/>
    <mergeCell ref="B4:D4"/>
    <mergeCell ref="E4:L4"/>
    <mergeCell ref="B5:D5"/>
    <mergeCell ref="E5:L5"/>
    <mergeCell ref="B6:D6"/>
    <mergeCell ref="E6:L6"/>
    <mergeCell ref="B7:D7"/>
    <mergeCell ref="E7:L7"/>
    <mergeCell ref="B9:Q9"/>
    <mergeCell ref="F14:G14"/>
    <mergeCell ref="H14:I14"/>
    <mergeCell ref="J14:K14"/>
    <mergeCell ref="L14:M1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T216"/>
  <sheetViews>
    <sheetView showZeros="0" topLeftCell="A106" zoomScale="70" zoomScaleNormal="70" workbookViewId="0">
      <selection activeCell="R118" sqref="R118"/>
    </sheetView>
  </sheetViews>
  <sheetFormatPr defaultColWidth="11.42578125" defaultRowHeight="15" x14ac:dyDescent="0.2"/>
  <cols>
    <col min="1" max="1" width="5" style="65" customWidth="1"/>
    <col min="2" max="2" width="38.140625" style="65" customWidth="1"/>
    <col min="3" max="3" width="4.28515625" style="65" customWidth="1"/>
    <col min="4" max="4" width="11.42578125" style="65"/>
    <col min="5" max="5" width="14.140625" style="65" customWidth="1"/>
    <col min="6" max="6" width="15.7109375" style="65" customWidth="1"/>
    <col min="7" max="11" width="11.42578125" style="65"/>
    <col min="12" max="12" width="34.5703125" style="65" customWidth="1"/>
    <col min="13" max="13" width="2.85546875" style="65" customWidth="1"/>
    <col min="14" max="15" width="11.42578125" style="65"/>
    <col min="16" max="16" width="16.42578125" style="65" customWidth="1"/>
    <col min="17" max="16384" width="11.42578125" style="65"/>
  </cols>
  <sheetData>
    <row r="1" spans="1:17" ht="15.75" thickBot="1" x14ac:dyDescent="0.25"/>
    <row r="2" spans="1:17" ht="44.25" customHeight="1" thickBot="1" x14ac:dyDescent="0.35">
      <c r="B2" s="629" t="s">
        <v>243</v>
      </c>
      <c r="C2" s="630"/>
      <c r="D2" s="630"/>
      <c r="E2" s="630"/>
      <c r="F2" s="630"/>
      <c r="G2" s="630"/>
      <c r="H2" s="630"/>
      <c r="I2" s="630"/>
      <c r="J2" s="630"/>
      <c r="K2" s="631"/>
      <c r="L2" s="627" t="s">
        <v>393</v>
      </c>
      <c r="M2" s="628"/>
    </row>
    <row r="3" spans="1:17" ht="22.5" customHeight="1" x14ac:dyDescent="0.2">
      <c r="B3" s="155"/>
      <c r="C3" s="67"/>
      <c r="D3" s="67"/>
      <c r="E3" s="67"/>
      <c r="F3" s="67"/>
      <c r="G3" s="67"/>
      <c r="H3" s="67"/>
      <c r="I3" s="67"/>
      <c r="J3" s="67"/>
      <c r="K3" s="67"/>
      <c r="L3" s="68"/>
      <c r="M3" s="67"/>
    </row>
    <row r="4" spans="1:17" ht="16.5" thickBot="1" x14ac:dyDescent="0.25">
      <c r="B4" s="68"/>
      <c r="C4" s="68"/>
      <c r="D4" s="68"/>
      <c r="E4" s="68"/>
      <c r="F4" s="68"/>
      <c r="G4" s="68"/>
    </row>
    <row r="5" spans="1:17" ht="14.45" customHeight="1" x14ac:dyDescent="0.2">
      <c r="A5" s="71"/>
      <c r="B5" s="636" t="s">
        <v>245</v>
      </c>
      <c r="C5" s="637"/>
      <c r="D5" s="637"/>
      <c r="E5" s="638" t="str">
        <f>'Module 1 - reference data'!C5:C5</f>
        <v>Super Cars</v>
      </c>
      <c r="F5" s="639"/>
      <c r="G5" s="639"/>
      <c r="H5" s="639"/>
      <c r="I5" s="639"/>
      <c r="J5" s="639"/>
      <c r="K5" s="639"/>
      <c r="L5" s="640"/>
      <c r="Q5" s="74"/>
    </row>
    <row r="6" spans="1:17" ht="14.45" customHeight="1" x14ac:dyDescent="0.2">
      <c r="A6" s="74"/>
      <c r="B6" s="655" t="s">
        <v>15</v>
      </c>
      <c r="C6" s="656"/>
      <c r="D6" s="657"/>
      <c r="E6" s="652" t="str">
        <f>'Module 1 - reference data'!C6:C6</f>
        <v>Kurfürstendamm, Berlin</v>
      </c>
      <c r="F6" s="653"/>
      <c r="G6" s="653"/>
      <c r="H6" s="653"/>
      <c r="I6" s="653"/>
      <c r="J6" s="653"/>
      <c r="K6" s="653"/>
      <c r="L6" s="654"/>
    </row>
    <row r="7" spans="1:17" ht="14.45" customHeight="1" x14ac:dyDescent="0.2">
      <c r="A7" s="74"/>
      <c r="B7" s="655" t="s">
        <v>26</v>
      </c>
      <c r="C7" s="656"/>
      <c r="D7" s="657"/>
      <c r="E7" s="685" t="str">
        <f>'Module 1 - reference data'!C7:C7</f>
        <v>DE</v>
      </c>
      <c r="F7" s="686"/>
      <c r="G7" s="686"/>
      <c r="H7" s="686"/>
      <c r="I7" s="686"/>
      <c r="J7" s="686"/>
      <c r="K7" s="686"/>
      <c r="L7" s="687"/>
    </row>
    <row r="8" spans="1:17" ht="15" customHeight="1" thickBot="1" x14ac:dyDescent="0.25">
      <c r="A8" s="74"/>
      <c r="B8" s="641" t="s">
        <v>244</v>
      </c>
      <c r="C8" s="642"/>
      <c r="D8" s="642"/>
      <c r="E8" s="643" t="str">
        <f>'Module 1 - reference data'!C8:C8</f>
        <v>Franz Meier</v>
      </c>
      <c r="F8" s="644"/>
      <c r="G8" s="644"/>
      <c r="H8" s="644"/>
      <c r="I8" s="644"/>
      <c r="J8" s="644"/>
      <c r="K8" s="644"/>
      <c r="L8" s="645"/>
    </row>
    <row r="12" spans="1:17" ht="15.75" thickBot="1" x14ac:dyDescent="0.25">
      <c r="B12" s="163"/>
      <c r="C12" s="163"/>
      <c r="D12" s="163"/>
      <c r="E12" s="163"/>
      <c r="F12" s="163"/>
      <c r="G12" s="163"/>
    </row>
    <row r="13" spans="1:17" ht="45" customHeight="1" x14ac:dyDescent="0.2">
      <c r="B13" s="184" t="s">
        <v>260</v>
      </c>
      <c r="C13" s="857" t="s">
        <v>34</v>
      </c>
      <c r="D13" s="858"/>
      <c r="E13" s="396">
        <f>'Module 1 - reference data'!I11</f>
        <v>2016</v>
      </c>
      <c r="F13" s="396">
        <f>E13+1</f>
        <v>2017</v>
      </c>
      <c r="G13" s="396">
        <f>F13+1</f>
        <v>2018</v>
      </c>
      <c r="H13" s="397">
        <f>G13+1</f>
        <v>2019</v>
      </c>
    </row>
    <row r="14" spans="1:17" ht="16.5" customHeight="1" x14ac:dyDescent="0.2">
      <c r="B14" s="134" t="s">
        <v>79</v>
      </c>
      <c r="C14" s="718" t="s">
        <v>64</v>
      </c>
      <c r="D14" s="854"/>
      <c r="E14" s="394">
        <f>'Module 1 - reference data'!D35</f>
        <v>1</v>
      </c>
      <c r="F14" s="394">
        <f>'Module 1 - reference data'!I35</f>
        <v>1</v>
      </c>
      <c r="G14" s="394">
        <f>'Module 1 - reference data'!D55</f>
        <v>1</v>
      </c>
      <c r="H14" s="488">
        <f>'Module 1 - reference data'!I55</f>
        <v>1</v>
      </c>
    </row>
    <row r="15" spans="1:17" ht="15.75" x14ac:dyDescent="0.25">
      <c r="B15" s="134" t="s">
        <v>123</v>
      </c>
      <c r="C15" s="718" t="s">
        <v>124</v>
      </c>
      <c r="D15" s="854"/>
      <c r="E15" s="394">
        <f>'Module 1 - reference data'!D36</f>
        <v>1</v>
      </c>
      <c r="F15" s="394">
        <f>'Module 1 - reference data'!I36</f>
        <v>1</v>
      </c>
      <c r="G15" s="394">
        <f>'Module 1 - reference data'!D56</f>
        <v>1</v>
      </c>
      <c r="H15" s="488">
        <f>'Module 1 - reference data'!I56</f>
        <v>1</v>
      </c>
      <c r="I15" s="364"/>
    </row>
    <row r="16" spans="1:17" x14ac:dyDescent="0.2">
      <c r="B16" s="134" t="s">
        <v>65</v>
      </c>
      <c r="C16" s="718" t="s">
        <v>57</v>
      </c>
      <c r="D16" s="854"/>
      <c r="E16" s="394">
        <f>'Module 1 - reference data'!D41</f>
        <v>1</v>
      </c>
      <c r="F16" s="394">
        <f>'Module 1 - reference data'!I41</f>
        <v>1</v>
      </c>
      <c r="G16" s="394">
        <f>'Module 1 - reference data'!D61</f>
        <v>1</v>
      </c>
      <c r="H16" s="488">
        <f>'Module 1 - reference data'!I61</f>
        <v>1</v>
      </c>
    </row>
    <row r="17" spans="2:9" ht="21" customHeight="1" x14ac:dyDescent="0.25">
      <c r="B17" s="134" t="s">
        <v>120</v>
      </c>
      <c r="C17" s="718" t="s">
        <v>81</v>
      </c>
      <c r="D17" s="854"/>
      <c r="E17" s="394">
        <f>'Module 1 - reference data'!D43</f>
        <v>1</v>
      </c>
      <c r="F17" s="394">
        <f>'Module 1 - reference data'!I43</f>
        <v>1</v>
      </c>
      <c r="G17" s="394">
        <f>'Module 1 - reference data'!D63</f>
        <v>1</v>
      </c>
      <c r="H17" s="488">
        <f>'Module 1 - reference data'!I63</f>
        <v>1</v>
      </c>
      <c r="I17" s="365"/>
    </row>
    <row r="18" spans="2:9" x14ac:dyDescent="0.2">
      <c r="B18" s="134" t="s">
        <v>121</v>
      </c>
      <c r="C18" s="718" t="s">
        <v>58</v>
      </c>
      <c r="D18" s="854"/>
      <c r="E18" s="395">
        <f>'Module 1 - reference data'!D44</f>
        <v>1</v>
      </c>
      <c r="F18" s="395">
        <f>'Module 1 - reference data'!I44</f>
        <v>1</v>
      </c>
      <c r="G18" s="394">
        <f>'Module 1 - reference data'!D64</f>
        <v>1</v>
      </c>
      <c r="H18" s="488">
        <f>'Module 1 - reference data'!I64</f>
        <v>1</v>
      </c>
    </row>
    <row r="19" spans="2:9" x14ac:dyDescent="0.2">
      <c r="B19" s="398" t="s">
        <v>66</v>
      </c>
      <c r="C19" s="718" t="s">
        <v>67</v>
      </c>
      <c r="D19" s="854"/>
      <c r="E19" s="395">
        <f>'Module 1 - reference data'!D37</f>
        <v>1</v>
      </c>
      <c r="F19" s="395">
        <f>'Module 1 - reference data'!I37</f>
        <v>1</v>
      </c>
      <c r="G19" s="394">
        <f>'Module 1 - reference data'!D57</f>
        <v>1</v>
      </c>
      <c r="H19" s="488">
        <f>'Module 1 - reference data'!I57</f>
        <v>1</v>
      </c>
    </row>
    <row r="20" spans="2:9" x14ac:dyDescent="0.2">
      <c r="B20" s="398" t="s">
        <v>80</v>
      </c>
      <c r="C20" s="718"/>
      <c r="D20" s="854"/>
      <c r="E20" s="394">
        <f>'Module 1 - reference data'!D45</f>
        <v>1</v>
      </c>
      <c r="F20" s="394">
        <f>'Module 1 - reference data'!I45</f>
        <v>1</v>
      </c>
      <c r="G20" s="394">
        <f>'Module 1 - reference data'!D65</f>
        <v>1</v>
      </c>
      <c r="H20" s="488">
        <f>'Module 1 - reference data'!I65</f>
        <v>1</v>
      </c>
    </row>
    <row r="21" spans="2:9" ht="32.25" customHeight="1" x14ac:dyDescent="0.2">
      <c r="B21" s="134" t="s">
        <v>82</v>
      </c>
      <c r="C21" s="718"/>
      <c r="D21" s="854"/>
      <c r="E21" s="394">
        <f>'Module 1 - reference data'!D46</f>
        <v>1</v>
      </c>
      <c r="F21" s="394">
        <f>'Module 1 - reference data'!I46</f>
        <v>1</v>
      </c>
      <c r="G21" s="394">
        <f>'Module 1 - reference data'!D67</f>
        <v>1</v>
      </c>
      <c r="H21" s="488">
        <f>'Module 1 - reference data'!I67</f>
        <v>1</v>
      </c>
    </row>
    <row r="22" spans="2:9" ht="28.5" customHeight="1" x14ac:dyDescent="0.2">
      <c r="B22" s="134" t="s">
        <v>85</v>
      </c>
      <c r="C22" s="718" t="s">
        <v>56</v>
      </c>
      <c r="D22" s="854"/>
      <c r="E22" s="394">
        <f>'Module 1 - reference data'!D47</f>
        <v>1</v>
      </c>
      <c r="F22" s="394">
        <f>'Module 1 - reference data'!I47</f>
        <v>1</v>
      </c>
      <c r="G22" s="394">
        <f>'Module 1 - reference data'!D67</f>
        <v>1</v>
      </c>
      <c r="H22" s="488">
        <f>'Module 1 - reference data'!I67</f>
        <v>1</v>
      </c>
    </row>
    <row r="23" spans="2:9" x14ac:dyDescent="0.2">
      <c r="B23" s="398" t="s">
        <v>122</v>
      </c>
      <c r="C23" s="718" t="s">
        <v>86</v>
      </c>
      <c r="D23" s="854"/>
      <c r="E23" s="394">
        <f>'Module 1 - reference data'!D48</f>
        <v>1</v>
      </c>
      <c r="F23" s="394">
        <f>'Module 1 - reference data'!I48</f>
        <v>1</v>
      </c>
      <c r="G23" s="394">
        <f>'Module 1 - reference data'!D68</f>
        <v>1</v>
      </c>
      <c r="H23" s="488">
        <f>'Module 1 - reference data'!I68</f>
        <v>1</v>
      </c>
    </row>
    <row r="24" spans="2:9" x14ac:dyDescent="0.2">
      <c r="B24" s="134" t="s">
        <v>83</v>
      </c>
      <c r="C24" s="718" t="s">
        <v>84</v>
      </c>
      <c r="D24" s="854"/>
      <c r="E24" s="394">
        <f>'Module 1 - reference data'!D49</f>
        <v>1</v>
      </c>
      <c r="F24" s="394">
        <f>'Module 1 - reference data'!I49</f>
        <v>1</v>
      </c>
      <c r="G24" s="394">
        <f>'Module 1 - reference data'!D69</f>
        <v>1</v>
      </c>
      <c r="H24" s="488">
        <f>'Module 1 - reference data'!I69</f>
        <v>1</v>
      </c>
    </row>
    <row r="25" spans="2:9" ht="15.75" thickBot="1" x14ac:dyDescent="0.25">
      <c r="B25" s="399"/>
      <c r="C25" s="859"/>
      <c r="D25" s="860"/>
      <c r="E25" s="489"/>
      <c r="F25" s="489"/>
      <c r="G25" s="490"/>
      <c r="H25" s="491"/>
    </row>
    <row r="27" spans="2:9" ht="15.75" x14ac:dyDescent="0.2">
      <c r="B27" s="410" t="s">
        <v>78</v>
      </c>
    </row>
    <row r="28" spans="2:9" ht="15.75" thickBot="1" x14ac:dyDescent="0.25">
      <c r="B28" s="400"/>
      <c r="C28" s="400"/>
      <c r="D28" s="400"/>
      <c r="E28" s="366"/>
      <c r="F28" s="366"/>
      <c r="G28" s="366"/>
      <c r="H28" s="366"/>
      <c r="I28" s="366"/>
    </row>
    <row r="29" spans="2:9" ht="15.75" x14ac:dyDescent="0.2">
      <c r="B29" s="184" t="s">
        <v>61</v>
      </c>
      <c r="C29" s="857" t="s">
        <v>34</v>
      </c>
      <c r="D29" s="858"/>
      <c r="E29" s="396">
        <f>'Module 1 - reference data'!I11</f>
        <v>2016</v>
      </c>
      <c r="F29" s="396">
        <f>E29+1</f>
        <v>2017</v>
      </c>
      <c r="G29" s="396">
        <f>F29+1</f>
        <v>2018</v>
      </c>
      <c r="H29" s="397">
        <f>G29+1</f>
        <v>2019</v>
      </c>
      <c r="I29" s="83"/>
    </row>
    <row r="30" spans="2:9" x14ac:dyDescent="0.2">
      <c r="B30" s="302" t="s">
        <v>62</v>
      </c>
      <c r="C30" s="718" t="s">
        <v>55</v>
      </c>
      <c r="D30" s="854"/>
      <c r="E30" s="492">
        <f>'Module 2 - energy efficiency'!E47</f>
        <v>0</v>
      </c>
      <c r="F30" s="492">
        <f>'Module 2 - energy efficiency'!F47</f>
        <v>0</v>
      </c>
      <c r="G30" s="492">
        <f>'Module 2 - energy efficiency'!G47</f>
        <v>0</v>
      </c>
      <c r="H30" s="493">
        <f>'Module 2 - energy efficiency'!H47</f>
        <v>0</v>
      </c>
    </row>
    <row r="31" spans="2:9" ht="15" customHeight="1" x14ac:dyDescent="0.2">
      <c r="B31" s="134" t="s">
        <v>125</v>
      </c>
      <c r="C31" s="718" t="s">
        <v>55</v>
      </c>
      <c r="D31" s="854"/>
      <c r="E31" s="492">
        <f>'Module 2 - energy efficiency'!E35</f>
        <v>0</v>
      </c>
      <c r="F31" s="492">
        <f>'Module 2 - energy efficiency'!F35</f>
        <v>0</v>
      </c>
      <c r="G31" s="492">
        <f>'Module 2 - energy efficiency'!G35</f>
        <v>0</v>
      </c>
      <c r="H31" s="493">
        <f>'Module 2 - energy efficiency'!H35</f>
        <v>0</v>
      </c>
    </row>
    <row r="32" spans="2:9" ht="32.25" customHeight="1" x14ac:dyDescent="0.2">
      <c r="B32" s="134" t="s">
        <v>126</v>
      </c>
      <c r="C32" s="718" t="s">
        <v>55</v>
      </c>
      <c r="D32" s="854"/>
      <c r="E32" s="492">
        <f>'Module 2 - energy efficiency'!E45</f>
        <v>0</v>
      </c>
      <c r="F32" s="492">
        <f>'Module 2 - energy efficiency'!F45</f>
        <v>0</v>
      </c>
      <c r="G32" s="492">
        <f>'Module 2 - energy efficiency'!G45</f>
        <v>0</v>
      </c>
      <c r="H32" s="493">
        <f>'Module 2 - energy efficiency'!H45</f>
        <v>0</v>
      </c>
    </row>
    <row r="33" spans="1:20" ht="15" customHeight="1" x14ac:dyDescent="0.2">
      <c r="B33" s="302" t="s">
        <v>127</v>
      </c>
      <c r="C33" s="718" t="s">
        <v>55</v>
      </c>
      <c r="D33" s="854"/>
      <c r="E33" s="492">
        <f>'Module 2 - energy efficiency'!E41+'Module 2 - energy efficiency'!E42</f>
        <v>0</v>
      </c>
      <c r="F33" s="492">
        <f>'Module 2 - energy efficiency'!F41+'Module 2 - energy efficiency'!F42</f>
        <v>0</v>
      </c>
      <c r="G33" s="492">
        <f>'Module 2 - energy efficiency'!G41+'Module 2 - energy efficiency'!G42</f>
        <v>0</v>
      </c>
      <c r="H33" s="493">
        <f>'Module 2 - energy efficiency'!H41+'Module 2 - energy efficiency'!H42</f>
        <v>0</v>
      </c>
    </row>
    <row r="34" spans="1:20" ht="31.5" customHeight="1" x14ac:dyDescent="0.2">
      <c r="B34" s="302" t="s">
        <v>128</v>
      </c>
      <c r="C34" s="718" t="s">
        <v>55</v>
      </c>
      <c r="D34" s="720"/>
      <c r="E34" s="494">
        <f>'Module 2 - energy efficiency'!E42</f>
        <v>0</v>
      </c>
      <c r="F34" s="494">
        <f>'Module 2 - energy efficiency'!F42</f>
        <v>0</v>
      </c>
      <c r="G34" s="494">
        <f>'Module 2 - energy efficiency'!G42</f>
        <v>0</v>
      </c>
      <c r="H34" s="562">
        <f>'Module 2 - energy efficiency'!H42</f>
        <v>0</v>
      </c>
    </row>
    <row r="35" spans="1:20" ht="15" customHeight="1" x14ac:dyDescent="0.2">
      <c r="B35" s="302" t="s">
        <v>8</v>
      </c>
      <c r="C35" s="718" t="s">
        <v>55</v>
      </c>
      <c r="D35" s="854"/>
      <c r="E35" s="494">
        <f>'Module 2 - energy efficiency'!E43</f>
        <v>0</v>
      </c>
      <c r="F35" s="494">
        <f>'Module 2 - energy efficiency'!F43</f>
        <v>0</v>
      </c>
      <c r="G35" s="494">
        <f>'Module 2 - energy efficiency'!G43</f>
        <v>0</v>
      </c>
      <c r="H35" s="562">
        <f>'Module 2 - energy efficiency'!H43</f>
        <v>0</v>
      </c>
    </row>
    <row r="36" spans="1:20" ht="15" customHeight="1" x14ac:dyDescent="0.2">
      <c r="B36" s="302" t="s">
        <v>129</v>
      </c>
      <c r="C36" s="718" t="s">
        <v>2</v>
      </c>
      <c r="D36" s="854"/>
      <c r="E36" s="492">
        <f>'Module 2 - energy efficiency'!E58+'Module 2 - energy efficiency'!E59</f>
        <v>0</v>
      </c>
      <c r="F36" s="492">
        <f>'Module 2 - energy efficiency'!F58+'Module 2 - energy efficiency'!F59</f>
        <v>0</v>
      </c>
      <c r="G36" s="492">
        <f>'Module 2 - energy efficiency'!G58+'Module 2 - energy efficiency'!G59</f>
        <v>0</v>
      </c>
      <c r="H36" s="493">
        <f>'Module 2 - energy efficiency'!H58+'Module 2 - energy efficiency'!H59</f>
        <v>0</v>
      </c>
    </row>
    <row r="37" spans="1:20" x14ac:dyDescent="0.2">
      <c r="B37" s="302" t="s">
        <v>130</v>
      </c>
      <c r="C37" s="718" t="s">
        <v>2</v>
      </c>
      <c r="D37" s="854"/>
      <c r="E37" s="492">
        <f>'Module 2 - energy efficiency'!E60</f>
        <v>0</v>
      </c>
      <c r="F37" s="492">
        <f>'Module 2 - energy efficiency'!F60</f>
        <v>0</v>
      </c>
      <c r="G37" s="492">
        <f>'Module 2 - energy efficiency'!G60</f>
        <v>0</v>
      </c>
      <c r="H37" s="493">
        <f>'Module 2 - energy efficiency'!H60</f>
        <v>0</v>
      </c>
    </row>
    <row r="38" spans="1:20" x14ac:dyDescent="0.2">
      <c r="B38" s="302" t="s">
        <v>131</v>
      </c>
      <c r="C38" s="718" t="s">
        <v>55</v>
      </c>
      <c r="D38" s="854"/>
      <c r="E38" s="492">
        <f>'Module 2 - energy efficiency'!E65</f>
        <v>0</v>
      </c>
      <c r="F38" s="492">
        <f>'Module 2 - energy efficiency'!F65</f>
        <v>0</v>
      </c>
      <c r="G38" s="492">
        <f>'Module 2 - energy efficiency'!G65</f>
        <v>0</v>
      </c>
      <c r="H38" s="493">
        <f>'Module 2 - energy efficiency'!H65</f>
        <v>0</v>
      </c>
    </row>
    <row r="39" spans="1:20" x14ac:dyDescent="0.2">
      <c r="B39" s="302" t="s">
        <v>132</v>
      </c>
      <c r="C39" s="718" t="s">
        <v>55</v>
      </c>
      <c r="D39" s="854"/>
      <c r="E39" s="492">
        <f>'Module 2 - energy efficiency'!E66</f>
        <v>0</v>
      </c>
      <c r="F39" s="492">
        <f>'Module 2 - energy efficiency'!F66</f>
        <v>0</v>
      </c>
      <c r="G39" s="492">
        <f>'Module 2 - energy efficiency'!G66</f>
        <v>0</v>
      </c>
      <c r="H39" s="493">
        <f>'Module 2 - energy efficiency'!H66</f>
        <v>0</v>
      </c>
    </row>
    <row r="40" spans="1:20" ht="30.75" thickBot="1" x14ac:dyDescent="0.25">
      <c r="B40" s="401" t="s">
        <v>144</v>
      </c>
      <c r="C40" s="855" t="s">
        <v>55</v>
      </c>
      <c r="D40" s="856"/>
      <c r="E40" s="495">
        <f>'Module 2a'!E62+'Module 2a'!E63+'Module 2a'!E64</f>
        <v>0</v>
      </c>
      <c r="F40" s="495">
        <f>'Module 2a'!F62+'Module 2a'!F63+'Module 2a'!F64</f>
        <v>0</v>
      </c>
      <c r="G40" s="495">
        <f>'Module 2a'!G62+'Module 2a'!G63+'Module 2a'!G64</f>
        <v>0</v>
      </c>
      <c r="H40" s="496">
        <f>'Module 2a'!H62+'Module 2a'!H63+'Module 2a'!H64</f>
        <v>0</v>
      </c>
    </row>
    <row r="41" spans="1:20" ht="15.75" thickBot="1" x14ac:dyDescent="0.25">
      <c r="A41" s="83"/>
      <c r="B41" s="366"/>
      <c r="C41" s="366"/>
      <c r="D41" s="366"/>
      <c r="E41" s="366"/>
      <c r="F41" s="404"/>
      <c r="G41" s="404"/>
      <c r="H41" s="404"/>
      <c r="I41" s="404"/>
    </row>
    <row r="42" spans="1:20" ht="15.75" x14ac:dyDescent="0.2">
      <c r="B42" s="184" t="s">
        <v>68</v>
      </c>
      <c r="C42" s="405"/>
      <c r="D42" s="857"/>
      <c r="E42" s="858"/>
      <c r="F42" s="405" t="s">
        <v>34</v>
      </c>
      <c r="G42" s="396">
        <f>'Module 1 - reference data'!I11</f>
        <v>2016</v>
      </c>
      <c r="H42" s="396">
        <f>G42+1</f>
        <v>2017</v>
      </c>
      <c r="I42" s="396">
        <f>H42+1</f>
        <v>2018</v>
      </c>
      <c r="J42" s="397">
        <f>I42+1</f>
        <v>2019</v>
      </c>
      <c r="L42" s="184" t="s">
        <v>68</v>
      </c>
      <c r="M42" s="405"/>
      <c r="N42" s="857"/>
      <c r="O42" s="858"/>
      <c r="P42" s="405" t="s">
        <v>34</v>
      </c>
      <c r="Q42" s="396">
        <f>'Module 1 - reference data'!I11</f>
        <v>2016</v>
      </c>
      <c r="R42" s="396">
        <f>Q42+1</f>
        <v>2017</v>
      </c>
      <c r="S42" s="396">
        <f>R42+1</f>
        <v>2018</v>
      </c>
      <c r="T42" s="397">
        <f>S42+1</f>
        <v>2019</v>
      </c>
    </row>
    <row r="43" spans="1:20" ht="33.75" customHeight="1" x14ac:dyDescent="0.2">
      <c r="B43" s="303" t="s">
        <v>62</v>
      </c>
      <c r="C43" s="402" t="s">
        <v>133</v>
      </c>
      <c r="D43" s="718" t="s">
        <v>79</v>
      </c>
      <c r="E43" s="854"/>
      <c r="F43" s="172" t="s">
        <v>118</v>
      </c>
      <c r="G43" s="497">
        <f t="shared" ref="G43:G53" si="0">E$30/E14</f>
        <v>0</v>
      </c>
      <c r="H43" s="497">
        <f t="shared" ref="H43:H53" si="1">F$30/F14</f>
        <v>0</v>
      </c>
      <c r="I43" s="497">
        <f t="shared" ref="I43:I53" si="2">G$30/G14</f>
        <v>0</v>
      </c>
      <c r="J43" s="498">
        <f t="shared" ref="J43:J53" si="3">H$30/H14</f>
        <v>0</v>
      </c>
      <c r="L43" s="303" t="s">
        <v>140</v>
      </c>
      <c r="M43" s="402" t="s">
        <v>133</v>
      </c>
      <c r="N43" s="718" t="s">
        <v>79</v>
      </c>
      <c r="O43" s="854"/>
      <c r="P43" s="172" t="s">
        <v>118</v>
      </c>
      <c r="Q43" s="497">
        <f t="shared" ref="Q43:Q53" si="4">E$31/E14</f>
        <v>0</v>
      </c>
      <c r="R43" s="497">
        <f t="shared" ref="R43:R53" si="5">F$31/F14</f>
        <v>0</v>
      </c>
      <c r="S43" s="497">
        <f t="shared" ref="S43:S53" si="6">G$31/G14</f>
        <v>0</v>
      </c>
      <c r="T43" s="498">
        <f t="shared" ref="T43:T53" si="7">H$31/H14</f>
        <v>0</v>
      </c>
    </row>
    <row r="44" spans="1:20" ht="30" customHeight="1" x14ac:dyDescent="0.2">
      <c r="B44" s="303" t="s">
        <v>62</v>
      </c>
      <c r="C44" s="402" t="s">
        <v>133</v>
      </c>
      <c r="D44" s="718" t="s">
        <v>123</v>
      </c>
      <c r="E44" s="854"/>
      <c r="F44" s="172" t="s">
        <v>134</v>
      </c>
      <c r="G44" s="497">
        <f t="shared" si="0"/>
        <v>0</v>
      </c>
      <c r="H44" s="497">
        <f t="shared" si="1"/>
        <v>0</v>
      </c>
      <c r="I44" s="497">
        <f t="shared" si="2"/>
        <v>0</v>
      </c>
      <c r="J44" s="498">
        <f t="shared" si="3"/>
        <v>0</v>
      </c>
      <c r="L44" s="303" t="s">
        <v>140</v>
      </c>
      <c r="M44" s="402" t="s">
        <v>133</v>
      </c>
      <c r="N44" s="718" t="s">
        <v>123</v>
      </c>
      <c r="O44" s="854"/>
      <c r="P44" s="172" t="s">
        <v>134</v>
      </c>
      <c r="Q44" s="497">
        <f t="shared" si="4"/>
        <v>0</v>
      </c>
      <c r="R44" s="497">
        <f t="shared" si="5"/>
        <v>0</v>
      </c>
      <c r="S44" s="497">
        <f t="shared" si="6"/>
        <v>0</v>
      </c>
      <c r="T44" s="498">
        <f t="shared" si="7"/>
        <v>0</v>
      </c>
    </row>
    <row r="45" spans="1:20" ht="31.5" x14ac:dyDescent="0.2">
      <c r="B45" s="303" t="s">
        <v>62</v>
      </c>
      <c r="C45" s="402" t="s">
        <v>133</v>
      </c>
      <c r="D45" s="718" t="s">
        <v>65</v>
      </c>
      <c r="E45" s="854"/>
      <c r="F45" s="172" t="s">
        <v>350</v>
      </c>
      <c r="G45" s="497">
        <f t="shared" si="0"/>
        <v>0</v>
      </c>
      <c r="H45" s="497">
        <f t="shared" si="1"/>
        <v>0</v>
      </c>
      <c r="I45" s="497">
        <f t="shared" si="2"/>
        <v>0</v>
      </c>
      <c r="J45" s="498">
        <f t="shared" si="3"/>
        <v>0</v>
      </c>
      <c r="L45" s="303" t="s">
        <v>140</v>
      </c>
      <c r="M45" s="402" t="s">
        <v>133</v>
      </c>
      <c r="N45" s="718" t="s">
        <v>65</v>
      </c>
      <c r="O45" s="854"/>
      <c r="P45" s="172" t="s">
        <v>350</v>
      </c>
      <c r="Q45" s="497">
        <f t="shared" si="4"/>
        <v>0</v>
      </c>
      <c r="R45" s="497">
        <f t="shared" si="5"/>
        <v>0</v>
      </c>
      <c r="S45" s="497">
        <f t="shared" si="6"/>
        <v>0</v>
      </c>
      <c r="T45" s="498">
        <f t="shared" si="7"/>
        <v>0</v>
      </c>
    </row>
    <row r="46" spans="1:20" ht="32.25" customHeight="1" x14ac:dyDescent="0.2">
      <c r="B46" s="303" t="s">
        <v>62</v>
      </c>
      <c r="C46" s="402" t="s">
        <v>133</v>
      </c>
      <c r="D46" s="718" t="s">
        <v>120</v>
      </c>
      <c r="E46" s="854"/>
      <c r="F46" s="172" t="s">
        <v>119</v>
      </c>
      <c r="G46" s="497">
        <f t="shared" si="0"/>
        <v>0</v>
      </c>
      <c r="H46" s="497">
        <f t="shared" si="1"/>
        <v>0</v>
      </c>
      <c r="I46" s="497">
        <f t="shared" si="2"/>
        <v>0</v>
      </c>
      <c r="J46" s="498">
        <f t="shared" si="3"/>
        <v>0</v>
      </c>
      <c r="L46" s="303" t="s">
        <v>140</v>
      </c>
      <c r="M46" s="402" t="s">
        <v>133</v>
      </c>
      <c r="N46" s="718" t="s">
        <v>120</v>
      </c>
      <c r="O46" s="854"/>
      <c r="P46" s="172" t="s">
        <v>119</v>
      </c>
      <c r="Q46" s="497">
        <f t="shared" si="4"/>
        <v>0</v>
      </c>
      <c r="R46" s="497">
        <f t="shared" si="5"/>
        <v>0</v>
      </c>
      <c r="S46" s="497">
        <f t="shared" si="6"/>
        <v>0</v>
      </c>
      <c r="T46" s="498">
        <f t="shared" si="7"/>
        <v>0</v>
      </c>
    </row>
    <row r="47" spans="1:20" ht="31.5" customHeight="1" x14ac:dyDescent="0.2">
      <c r="B47" s="303" t="s">
        <v>62</v>
      </c>
      <c r="C47" s="402" t="s">
        <v>133</v>
      </c>
      <c r="D47" s="718" t="s">
        <v>121</v>
      </c>
      <c r="E47" s="854"/>
      <c r="F47" s="172" t="s">
        <v>59</v>
      </c>
      <c r="G47" s="497">
        <f t="shared" si="0"/>
        <v>0</v>
      </c>
      <c r="H47" s="497">
        <f t="shared" si="1"/>
        <v>0</v>
      </c>
      <c r="I47" s="497">
        <f t="shared" si="2"/>
        <v>0</v>
      </c>
      <c r="J47" s="498">
        <f t="shared" si="3"/>
        <v>0</v>
      </c>
      <c r="L47" s="303" t="s">
        <v>140</v>
      </c>
      <c r="M47" s="402" t="s">
        <v>133</v>
      </c>
      <c r="N47" s="718" t="s">
        <v>121</v>
      </c>
      <c r="O47" s="854"/>
      <c r="P47" s="172" t="s">
        <v>59</v>
      </c>
      <c r="Q47" s="497">
        <f t="shared" si="4"/>
        <v>0</v>
      </c>
      <c r="R47" s="497">
        <f t="shared" si="5"/>
        <v>0</v>
      </c>
      <c r="S47" s="497">
        <f t="shared" si="6"/>
        <v>0</v>
      </c>
      <c r="T47" s="498">
        <f t="shared" si="7"/>
        <v>0</v>
      </c>
    </row>
    <row r="48" spans="1:20" ht="31.5" x14ac:dyDescent="0.2">
      <c r="B48" s="303" t="s">
        <v>62</v>
      </c>
      <c r="C48" s="402" t="s">
        <v>133</v>
      </c>
      <c r="D48" s="718" t="s">
        <v>66</v>
      </c>
      <c r="E48" s="854"/>
      <c r="F48" s="173" t="s">
        <v>135</v>
      </c>
      <c r="G48" s="497">
        <f t="shared" si="0"/>
        <v>0</v>
      </c>
      <c r="H48" s="497">
        <f t="shared" si="1"/>
        <v>0</v>
      </c>
      <c r="I48" s="497">
        <f t="shared" si="2"/>
        <v>0</v>
      </c>
      <c r="J48" s="498">
        <f t="shared" si="3"/>
        <v>0</v>
      </c>
      <c r="L48" s="303" t="s">
        <v>140</v>
      </c>
      <c r="M48" s="402" t="s">
        <v>133</v>
      </c>
      <c r="N48" s="718" t="s">
        <v>66</v>
      </c>
      <c r="O48" s="854"/>
      <c r="P48" s="173" t="s">
        <v>135</v>
      </c>
      <c r="Q48" s="497">
        <f t="shared" si="4"/>
        <v>0</v>
      </c>
      <c r="R48" s="497">
        <f t="shared" si="5"/>
        <v>0</v>
      </c>
      <c r="S48" s="497">
        <f t="shared" si="6"/>
        <v>0</v>
      </c>
      <c r="T48" s="498">
        <f t="shared" si="7"/>
        <v>0</v>
      </c>
    </row>
    <row r="49" spans="2:20" ht="31.5" customHeight="1" x14ac:dyDescent="0.2">
      <c r="B49" s="303" t="s">
        <v>62</v>
      </c>
      <c r="C49" s="402" t="s">
        <v>133</v>
      </c>
      <c r="D49" s="718" t="s">
        <v>80</v>
      </c>
      <c r="E49" s="854"/>
      <c r="F49" s="403" t="s">
        <v>136</v>
      </c>
      <c r="G49" s="497">
        <f t="shared" si="0"/>
        <v>0</v>
      </c>
      <c r="H49" s="497">
        <f t="shared" si="1"/>
        <v>0</v>
      </c>
      <c r="I49" s="497">
        <f t="shared" si="2"/>
        <v>0</v>
      </c>
      <c r="J49" s="498">
        <f t="shared" si="3"/>
        <v>0</v>
      </c>
      <c r="L49" s="303" t="s">
        <v>140</v>
      </c>
      <c r="M49" s="402" t="s">
        <v>133</v>
      </c>
      <c r="N49" s="718" t="s">
        <v>80</v>
      </c>
      <c r="O49" s="854"/>
      <c r="P49" s="403" t="s">
        <v>136</v>
      </c>
      <c r="Q49" s="497">
        <f t="shared" si="4"/>
        <v>0</v>
      </c>
      <c r="R49" s="497">
        <f t="shared" si="5"/>
        <v>0</v>
      </c>
      <c r="S49" s="497">
        <f t="shared" si="6"/>
        <v>0</v>
      </c>
      <c r="T49" s="498">
        <f t="shared" si="7"/>
        <v>0</v>
      </c>
    </row>
    <row r="50" spans="2:20" ht="42.75" customHeight="1" x14ac:dyDescent="0.2">
      <c r="B50" s="303" t="s">
        <v>62</v>
      </c>
      <c r="C50" s="402" t="s">
        <v>133</v>
      </c>
      <c r="D50" s="718" t="s">
        <v>82</v>
      </c>
      <c r="E50" s="854"/>
      <c r="F50" s="403" t="s">
        <v>137</v>
      </c>
      <c r="G50" s="497">
        <f t="shared" si="0"/>
        <v>0</v>
      </c>
      <c r="H50" s="497">
        <f t="shared" si="1"/>
        <v>0</v>
      </c>
      <c r="I50" s="497">
        <f t="shared" si="2"/>
        <v>0</v>
      </c>
      <c r="J50" s="498">
        <f t="shared" si="3"/>
        <v>0</v>
      </c>
      <c r="L50" s="303" t="s">
        <v>140</v>
      </c>
      <c r="M50" s="402" t="s">
        <v>133</v>
      </c>
      <c r="N50" s="718" t="s">
        <v>82</v>
      </c>
      <c r="O50" s="854"/>
      <c r="P50" s="403" t="s">
        <v>137</v>
      </c>
      <c r="Q50" s="497">
        <f t="shared" si="4"/>
        <v>0</v>
      </c>
      <c r="R50" s="497">
        <f t="shared" si="5"/>
        <v>0</v>
      </c>
      <c r="S50" s="497">
        <f t="shared" si="6"/>
        <v>0</v>
      </c>
      <c r="T50" s="498">
        <f t="shared" si="7"/>
        <v>0</v>
      </c>
    </row>
    <row r="51" spans="2:20" ht="45" customHeight="1" x14ac:dyDescent="0.2">
      <c r="B51" s="303" t="s">
        <v>62</v>
      </c>
      <c r="C51" s="402" t="s">
        <v>133</v>
      </c>
      <c r="D51" s="718" t="s">
        <v>85</v>
      </c>
      <c r="E51" s="854"/>
      <c r="F51" s="172" t="s">
        <v>59</v>
      </c>
      <c r="G51" s="497">
        <f t="shared" si="0"/>
        <v>0</v>
      </c>
      <c r="H51" s="497">
        <f t="shared" si="1"/>
        <v>0</v>
      </c>
      <c r="I51" s="497">
        <f t="shared" si="2"/>
        <v>0</v>
      </c>
      <c r="J51" s="498">
        <f t="shared" si="3"/>
        <v>0</v>
      </c>
      <c r="L51" s="303" t="s">
        <v>140</v>
      </c>
      <c r="M51" s="402" t="s">
        <v>133</v>
      </c>
      <c r="N51" s="718" t="s">
        <v>85</v>
      </c>
      <c r="O51" s="854"/>
      <c r="P51" s="172" t="s">
        <v>59</v>
      </c>
      <c r="Q51" s="497">
        <f t="shared" si="4"/>
        <v>0</v>
      </c>
      <c r="R51" s="497">
        <f t="shared" si="5"/>
        <v>0</v>
      </c>
      <c r="S51" s="497">
        <f t="shared" si="6"/>
        <v>0</v>
      </c>
      <c r="T51" s="498">
        <f t="shared" si="7"/>
        <v>0</v>
      </c>
    </row>
    <row r="52" spans="2:20" ht="31.5" customHeight="1" x14ac:dyDescent="0.2">
      <c r="B52" s="303" t="s">
        <v>62</v>
      </c>
      <c r="C52" s="402" t="s">
        <v>133</v>
      </c>
      <c r="D52" s="718" t="s">
        <v>122</v>
      </c>
      <c r="E52" s="854"/>
      <c r="F52" s="172" t="s">
        <v>138</v>
      </c>
      <c r="G52" s="497">
        <f t="shared" si="0"/>
        <v>0</v>
      </c>
      <c r="H52" s="497">
        <f t="shared" si="1"/>
        <v>0</v>
      </c>
      <c r="I52" s="497">
        <f t="shared" si="2"/>
        <v>0</v>
      </c>
      <c r="J52" s="498">
        <f t="shared" si="3"/>
        <v>0</v>
      </c>
      <c r="L52" s="303" t="s">
        <v>140</v>
      </c>
      <c r="M52" s="402" t="s">
        <v>133</v>
      </c>
      <c r="N52" s="718" t="s">
        <v>122</v>
      </c>
      <c r="O52" s="854"/>
      <c r="P52" s="172" t="s">
        <v>138</v>
      </c>
      <c r="Q52" s="497">
        <f t="shared" si="4"/>
        <v>0</v>
      </c>
      <c r="R52" s="497">
        <f t="shared" si="5"/>
        <v>0</v>
      </c>
      <c r="S52" s="497">
        <f t="shared" si="6"/>
        <v>0</v>
      </c>
      <c r="T52" s="498">
        <f t="shared" si="7"/>
        <v>0</v>
      </c>
    </row>
    <row r="53" spans="2:20" ht="27" customHeight="1" thickBot="1" x14ac:dyDescent="0.25">
      <c r="B53" s="406" t="s">
        <v>62</v>
      </c>
      <c r="C53" s="407" t="s">
        <v>133</v>
      </c>
      <c r="D53" s="855" t="s">
        <v>83</v>
      </c>
      <c r="E53" s="856"/>
      <c r="F53" s="408" t="s">
        <v>157</v>
      </c>
      <c r="G53" s="499">
        <f t="shared" si="0"/>
        <v>0</v>
      </c>
      <c r="H53" s="499">
        <f t="shared" si="1"/>
        <v>0</v>
      </c>
      <c r="I53" s="499">
        <f t="shared" si="2"/>
        <v>0</v>
      </c>
      <c r="J53" s="500">
        <f t="shared" si="3"/>
        <v>0</v>
      </c>
      <c r="L53" s="406" t="s">
        <v>140</v>
      </c>
      <c r="M53" s="407" t="s">
        <v>133</v>
      </c>
      <c r="N53" s="855" t="s">
        <v>83</v>
      </c>
      <c r="O53" s="856"/>
      <c r="P53" s="408" t="s">
        <v>139</v>
      </c>
      <c r="Q53" s="499">
        <f t="shared" si="4"/>
        <v>0</v>
      </c>
      <c r="R53" s="499">
        <f t="shared" si="5"/>
        <v>0</v>
      </c>
      <c r="S53" s="499">
        <f t="shared" si="6"/>
        <v>0</v>
      </c>
      <c r="T53" s="500">
        <f t="shared" si="7"/>
        <v>0</v>
      </c>
    </row>
    <row r="54" spans="2:20" x14ac:dyDescent="0.2">
      <c r="B54" s="159"/>
      <c r="C54" s="159"/>
      <c r="D54" s="159"/>
      <c r="E54" s="159"/>
      <c r="F54" s="369"/>
      <c r="G54" s="370"/>
      <c r="H54" s="370"/>
      <c r="I54" s="370"/>
      <c r="J54" s="370"/>
    </row>
    <row r="55" spans="2:20" ht="15.75" thickBot="1" x14ac:dyDescent="0.25">
      <c r="B55" s="159"/>
      <c r="C55" s="159"/>
      <c r="D55" s="159"/>
      <c r="E55" s="159"/>
      <c r="F55" s="371"/>
      <c r="G55" s="372"/>
      <c r="H55" s="372"/>
      <c r="I55" s="372"/>
      <c r="J55" s="83"/>
    </row>
    <row r="56" spans="2:20" ht="15.75" x14ac:dyDescent="0.2">
      <c r="B56" s="184" t="s">
        <v>30</v>
      </c>
      <c r="C56" s="405"/>
      <c r="D56" s="857"/>
      <c r="E56" s="858"/>
      <c r="F56" s="405" t="s">
        <v>34</v>
      </c>
      <c r="G56" s="396">
        <f>'Module 1 - reference data'!I11</f>
        <v>2016</v>
      </c>
      <c r="H56" s="396">
        <f>G56+1</f>
        <v>2017</v>
      </c>
      <c r="I56" s="396">
        <f>H56+1</f>
        <v>2018</v>
      </c>
      <c r="J56" s="397">
        <f>I56+1</f>
        <v>2019</v>
      </c>
      <c r="L56" s="184" t="s">
        <v>228</v>
      </c>
      <c r="M56" s="405"/>
      <c r="N56" s="857"/>
      <c r="O56" s="858"/>
      <c r="P56" s="405" t="s">
        <v>34</v>
      </c>
      <c r="Q56" s="409">
        <f>'Module 1 - reference data'!I11</f>
        <v>2016</v>
      </c>
      <c r="R56" s="396">
        <f>Q56+1</f>
        <v>2017</v>
      </c>
      <c r="S56" s="396">
        <f>R56+1</f>
        <v>2018</v>
      </c>
      <c r="T56" s="397">
        <f>S56+1</f>
        <v>2019</v>
      </c>
    </row>
    <row r="57" spans="2:20" ht="31.5" customHeight="1" x14ac:dyDescent="0.2">
      <c r="B57" s="303" t="s">
        <v>141</v>
      </c>
      <c r="C57" s="402" t="s">
        <v>133</v>
      </c>
      <c r="D57" s="718" t="s">
        <v>79</v>
      </c>
      <c r="E57" s="854"/>
      <c r="F57" s="172" t="s">
        <v>118</v>
      </c>
      <c r="G57" s="497">
        <f t="shared" ref="G57:G67" si="8">E$33/E14</f>
        <v>0</v>
      </c>
      <c r="H57" s="497">
        <f t="shared" ref="H57:H67" si="9">F$33/F14</f>
        <v>0</v>
      </c>
      <c r="I57" s="497">
        <f t="shared" ref="I57:I67" si="10">G$33/G14</f>
        <v>0</v>
      </c>
      <c r="J57" s="498">
        <f t="shared" ref="J57:J67" si="11">H$33/H14</f>
        <v>0</v>
      </c>
      <c r="L57" s="303" t="s">
        <v>388</v>
      </c>
      <c r="M57" s="402" t="s">
        <v>133</v>
      </c>
      <c r="N57" s="718" t="s">
        <v>79</v>
      </c>
      <c r="O57" s="854"/>
      <c r="P57" s="172" t="s">
        <v>118</v>
      </c>
      <c r="Q57" s="497">
        <f>'Module 2 - energy efficiency'!E$64/E14</f>
        <v>0</v>
      </c>
      <c r="R57" s="497">
        <f>'Module 2 - energy efficiency'!F$64/F14</f>
        <v>0</v>
      </c>
      <c r="S57" s="497">
        <f>'Module 2 - energy efficiency'!G$64/G14</f>
        <v>0</v>
      </c>
      <c r="T57" s="498">
        <f>'Module 2 - energy efficiency'!H$64/H14</f>
        <v>0</v>
      </c>
    </row>
    <row r="58" spans="2:20" ht="28.5" customHeight="1" x14ac:dyDescent="0.2">
      <c r="B58" s="303" t="s">
        <v>141</v>
      </c>
      <c r="C58" s="402" t="s">
        <v>133</v>
      </c>
      <c r="D58" s="718" t="s">
        <v>123</v>
      </c>
      <c r="E58" s="854"/>
      <c r="F58" s="172" t="s">
        <v>134</v>
      </c>
      <c r="G58" s="497">
        <f t="shared" si="8"/>
        <v>0</v>
      </c>
      <c r="H58" s="497">
        <f t="shared" si="9"/>
        <v>0</v>
      </c>
      <c r="I58" s="497">
        <f t="shared" si="10"/>
        <v>0</v>
      </c>
      <c r="J58" s="498">
        <f t="shared" si="11"/>
        <v>0</v>
      </c>
      <c r="L58" s="303" t="s">
        <v>388</v>
      </c>
      <c r="M58" s="402" t="s">
        <v>133</v>
      </c>
      <c r="N58" s="718" t="s">
        <v>123</v>
      </c>
      <c r="O58" s="854"/>
      <c r="P58" s="172" t="s">
        <v>134</v>
      </c>
      <c r="Q58" s="497">
        <f>'Module 2 - energy efficiency'!E$64/E15</f>
        <v>0</v>
      </c>
      <c r="R58" s="497">
        <f>'Module 2 - energy efficiency'!F$64/F15</f>
        <v>0</v>
      </c>
      <c r="S58" s="497">
        <f>'Module 2 - energy efficiency'!G$64/G15</f>
        <v>0</v>
      </c>
      <c r="T58" s="498">
        <f>'Module 2 - energy efficiency'!H$64/H15</f>
        <v>0</v>
      </c>
    </row>
    <row r="59" spans="2:20" ht="28.5" customHeight="1" x14ac:dyDescent="0.2">
      <c r="B59" s="303" t="s">
        <v>141</v>
      </c>
      <c r="C59" s="402" t="s">
        <v>133</v>
      </c>
      <c r="D59" s="718" t="s">
        <v>65</v>
      </c>
      <c r="E59" s="854"/>
      <c r="F59" s="172" t="s">
        <v>350</v>
      </c>
      <c r="G59" s="497">
        <f t="shared" si="8"/>
        <v>0</v>
      </c>
      <c r="H59" s="497">
        <f t="shared" si="9"/>
        <v>0</v>
      </c>
      <c r="I59" s="497">
        <f t="shared" si="10"/>
        <v>0</v>
      </c>
      <c r="J59" s="498">
        <f t="shared" si="11"/>
        <v>0</v>
      </c>
      <c r="L59" s="303" t="s">
        <v>388</v>
      </c>
      <c r="M59" s="402" t="s">
        <v>133</v>
      </c>
      <c r="N59" s="718" t="s">
        <v>65</v>
      </c>
      <c r="O59" s="854"/>
      <c r="P59" s="172" t="s">
        <v>350</v>
      </c>
      <c r="Q59" s="497">
        <f>'Module 2 - energy efficiency'!E$64/E16</f>
        <v>0</v>
      </c>
      <c r="R59" s="497">
        <f>'Module 2 - energy efficiency'!F$64/F16</f>
        <v>0</v>
      </c>
      <c r="S59" s="497">
        <f>'Module 2 - energy efficiency'!G$64/G16</f>
        <v>0</v>
      </c>
      <c r="T59" s="498">
        <f>'Module 2 - energy efficiency'!H$64/H16</f>
        <v>0</v>
      </c>
    </row>
    <row r="60" spans="2:20" ht="26.25" customHeight="1" x14ac:dyDescent="0.2">
      <c r="B60" s="303" t="s">
        <v>141</v>
      </c>
      <c r="C60" s="402" t="s">
        <v>133</v>
      </c>
      <c r="D60" s="718" t="s">
        <v>120</v>
      </c>
      <c r="E60" s="854"/>
      <c r="F60" s="172" t="s">
        <v>119</v>
      </c>
      <c r="G60" s="497">
        <f t="shared" si="8"/>
        <v>0</v>
      </c>
      <c r="H60" s="497">
        <f t="shared" si="9"/>
        <v>0</v>
      </c>
      <c r="I60" s="497">
        <f t="shared" si="10"/>
        <v>0</v>
      </c>
      <c r="J60" s="498">
        <f t="shared" si="11"/>
        <v>0</v>
      </c>
      <c r="L60" s="303" t="s">
        <v>388</v>
      </c>
      <c r="M60" s="402" t="s">
        <v>133</v>
      </c>
      <c r="N60" s="718" t="s">
        <v>120</v>
      </c>
      <c r="O60" s="854"/>
      <c r="P60" s="172" t="s">
        <v>119</v>
      </c>
      <c r="Q60" s="497">
        <f>'Module 2 - energy efficiency'!E$64/E17</f>
        <v>0</v>
      </c>
      <c r="R60" s="497">
        <f>'Module 2 - energy efficiency'!F$64/F17</f>
        <v>0</v>
      </c>
      <c r="S60" s="497">
        <f>'Module 2 - energy efficiency'!G$64/G17</f>
        <v>0</v>
      </c>
      <c r="T60" s="498">
        <f>'Module 2 - energy efficiency'!H$64/H17</f>
        <v>0</v>
      </c>
    </row>
    <row r="61" spans="2:20" ht="27.75" customHeight="1" x14ac:dyDescent="0.2">
      <c r="B61" s="303" t="s">
        <v>141</v>
      </c>
      <c r="C61" s="402" t="s">
        <v>133</v>
      </c>
      <c r="D61" s="718" t="s">
        <v>121</v>
      </c>
      <c r="E61" s="854"/>
      <c r="F61" s="172" t="s">
        <v>59</v>
      </c>
      <c r="G61" s="497">
        <f t="shared" si="8"/>
        <v>0</v>
      </c>
      <c r="H61" s="497">
        <f t="shared" si="9"/>
        <v>0</v>
      </c>
      <c r="I61" s="497">
        <f t="shared" si="10"/>
        <v>0</v>
      </c>
      <c r="J61" s="498">
        <f t="shared" si="11"/>
        <v>0</v>
      </c>
      <c r="L61" s="303" t="s">
        <v>388</v>
      </c>
      <c r="M61" s="402" t="s">
        <v>133</v>
      </c>
      <c r="N61" s="718" t="s">
        <v>121</v>
      </c>
      <c r="O61" s="854"/>
      <c r="P61" s="172" t="s">
        <v>59</v>
      </c>
      <c r="Q61" s="497">
        <f>'Module 2 - energy efficiency'!E$64/E18</f>
        <v>0</v>
      </c>
      <c r="R61" s="497">
        <f>'Module 2 - energy efficiency'!F$64/F18</f>
        <v>0</v>
      </c>
      <c r="S61" s="497">
        <f>'Module 2 - energy efficiency'!G$64/G18</f>
        <v>0</v>
      </c>
      <c r="T61" s="498">
        <f>'Module 2 - energy efficiency'!H$64/H18</f>
        <v>0</v>
      </c>
    </row>
    <row r="62" spans="2:20" ht="31.5" x14ac:dyDescent="0.2">
      <c r="B62" s="303" t="s">
        <v>141</v>
      </c>
      <c r="C62" s="402" t="s">
        <v>133</v>
      </c>
      <c r="D62" s="718" t="s">
        <v>66</v>
      </c>
      <c r="E62" s="854"/>
      <c r="F62" s="173" t="s">
        <v>135</v>
      </c>
      <c r="G62" s="497">
        <f t="shared" si="8"/>
        <v>0</v>
      </c>
      <c r="H62" s="497">
        <f t="shared" si="9"/>
        <v>0</v>
      </c>
      <c r="I62" s="497">
        <f t="shared" si="10"/>
        <v>0</v>
      </c>
      <c r="J62" s="498">
        <f t="shared" si="11"/>
        <v>0</v>
      </c>
      <c r="L62" s="303" t="s">
        <v>388</v>
      </c>
      <c r="M62" s="402" t="s">
        <v>133</v>
      </c>
      <c r="N62" s="718" t="s">
        <v>66</v>
      </c>
      <c r="O62" s="854"/>
      <c r="P62" s="173" t="s">
        <v>135</v>
      </c>
      <c r="Q62" s="497">
        <f>'Module 2 - energy efficiency'!E$64/E19</f>
        <v>0</v>
      </c>
      <c r="R62" s="497">
        <f>'Module 2 - energy efficiency'!F$64/F19</f>
        <v>0</v>
      </c>
      <c r="S62" s="497">
        <f>'Module 2 - energy efficiency'!G$64/G19</f>
        <v>0</v>
      </c>
      <c r="T62" s="498">
        <f>'Module 2 - energy efficiency'!H$64/H19</f>
        <v>0</v>
      </c>
    </row>
    <row r="63" spans="2:20" ht="30.75" customHeight="1" x14ac:dyDescent="0.2">
      <c r="B63" s="303" t="s">
        <v>141</v>
      </c>
      <c r="C63" s="402" t="s">
        <v>133</v>
      </c>
      <c r="D63" s="718" t="s">
        <v>80</v>
      </c>
      <c r="E63" s="854"/>
      <c r="F63" s="403" t="s">
        <v>136</v>
      </c>
      <c r="G63" s="497">
        <f t="shared" si="8"/>
        <v>0</v>
      </c>
      <c r="H63" s="497">
        <f t="shared" si="9"/>
        <v>0</v>
      </c>
      <c r="I63" s="497">
        <f t="shared" si="10"/>
        <v>0</v>
      </c>
      <c r="J63" s="498">
        <f t="shared" si="11"/>
        <v>0</v>
      </c>
      <c r="L63" s="303" t="s">
        <v>388</v>
      </c>
      <c r="M63" s="402" t="s">
        <v>133</v>
      </c>
      <c r="N63" s="718" t="s">
        <v>80</v>
      </c>
      <c r="O63" s="854"/>
      <c r="P63" s="403" t="s">
        <v>136</v>
      </c>
      <c r="Q63" s="497">
        <f>'Module 2 - energy efficiency'!E$64/E20</f>
        <v>0</v>
      </c>
      <c r="R63" s="497">
        <f>'Module 2 - energy efficiency'!F$64/F20</f>
        <v>0</v>
      </c>
      <c r="S63" s="497">
        <f>'Module 2 - energy efficiency'!G$64/G20</f>
        <v>0</v>
      </c>
      <c r="T63" s="498">
        <f>'Module 2 - energy efficiency'!H$64/H20</f>
        <v>0</v>
      </c>
    </row>
    <row r="64" spans="2:20" ht="30" customHeight="1" x14ac:dyDescent="0.2">
      <c r="B64" s="303" t="s">
        <v>141</v>
      </c>
      <c r="C64" s="402" t="s">
        <v>133</v>
      </c>
      <c r="D64" s="718" t="s">
        <v>82</v>
      </c>
      <c r="E64" s="854"/>
      <c r="F64" s="403" t="s">
        <v>137</v>
      </c>
      <c r="G64" s="497">
        <f t="shared" si="8"/>
        <v>0</v>
      </c>
      <c r="H64" s="497">
        <f t="shared" si="9"/>
        <v>0</v>
      </c>
      <c r="I64" s="497">
        <f t="shared" si="10"/>
        <v>0</v>
      </c>
      <c r="J64" s="498">
        <f t="shared" si="11"/>
        <v>0</v>
      </c>
      <c r="L64" s="303" t="s">
        <v>388</v>
      </c>
      <c r="M64" s="402" t="s">
        <v>133</v>
      </c>
      <c r="N64" s="718" t="s">
        <v>82</v>
      </c>
      <c r="O64" s="854"/>
      <c r="P64" s="403" t="s">
        <v>137</v>
      </c>
      <c r="Q64" s="497">
        <f>'Module 2 - energy efficiency'!E$64/E21</f>
        <v>0</v>
      </c>
      <c r="R64" s="497">
        <f>'Module 2 - energy efficiency'!F$64/F21</f>
        <v>0</v>
      </c>
      <c r="S64" s="497">
        <f>'Module 2 - energy efficiency'!G$64/G21</f>
        <v>0</v>
      </c>
      <c r="T64" s="498">
        <f>'Module 2 - energy efficiency'!H$64/H21</f>
        <v>0</v>
      </c>
    </row>
    <row r="65" spans="2:20" ht="28.5" customHeight="1" x14ac:dyDescent="0.2">
      <c r="B65" s="303" t="s">
        <v>141</v>
      </c>
      <c r="C65" s="402" t="s">
        <v>133</v>
      </c>
      <c r="D65" s="718" t="s">
        <v>85</v>
      </c>
      <c r="E65" s="854"/>
      <c r="F65" s="172" t="s">
        <v>59</v>
      </c>
      <c r="G65" s="497">
        <f t="shared" si="8"/>
        <v>0</v>
      </c>
      <c r="H65" s="497">
        <f t="shared" si="9"/>
        <v>0</v>
      </c>
      <c r="I65" s="497">
        <f t="shared" si="10"/>
        <v>0</v>
      </c>
      <c r="J65" s="498">
        <f t="shared" si="11"/>
        <v>0</v>
      </c>
      <c r="L65" s="303" t="s">
        <v>388</v>
      </c>
      <c r="M65" s="402" t="s">
        <v>133</v>
      </c>
      <c r="N65" s="718" t="s">
        <v>85</v>
      </c>
      <c r="O65" s="854"/>
      <c r="P65" s="172" t="s">
        <v>59</v>
      </c>
      <c r="Q65" s="497">
        <f>'Module 2 - energy efficiency'!E$64/E22</f>
        <v>0</v>
      </c>
      <c r="R65" s="497">
        <f>'Module 2 - energy efficiency'!F$64/F22</f>
        <v>0</v>
      </c>
      <c r="S65" s="497">
        <f>'Module 2 - energy efficiency'!G$64/G22</f>
        <v>0</v>
      </c>
      <c r="T65" s="498">
        <f>'Module 2 - energy efficiency'!H$64/H22</f>
        <v>0</v>
      </c>
    </row>
    <row r="66" spans="2:20" ht="28.5" customHeight="1" x14ac:dyDescent="0.2">
      <c r="B66" s="303" t="s">
        <v>141</v>
      </c>
      <c r="C66" s="402" t="s">
        <v>133</v>
      </c>
      <c r="D66" s="718" t="s">
        <v>122</v>
      </c>
      <c r="E66" s="854"/>
      <c r="F66" s="172" t="s">
        <v>138</v>
      </c>
      <c r="G66" s="497">
        <f t="shared" si="8"/>
        <v>0</v>
      </c>
      <c r="H66" s="497">
        <f t="shared" si="9"/>
        <v>0</v>
      </c>
      <c r="I66" s="497">
        <f t="shared" si="10"/>
        <v>0</v>
      </c>
      <c r="J66" s="498">
        <f t="shared" si="11"/>
        <v>0</v>
      </c>
      <c r="L66" s="303" t="s">
        <v>388</v>
      </c>
      <c r="M66" s="402" t="s">
        <v>133</v>
      </c>
      <c r="N66" s="718" t="s">
        <v>122</v>
      </c>
      <c r="O66" s="854"/>
      <c r="P66" s="172" t="s">
        <v>138</v>
      </c>
      <c r="Q66" s="497">
        <f>'Module 2 - energy efficiency'!E$64/E23</f>
        <v>0</v>
      </c>
      <c r="R66" s="497">
        <f>'Module 2 - energy efficiency'!F$64/F23</f>
        <v>0</v>
      </c>
      <c r="S66" s="497">
        <f>'Module 2 - energy efficiency'!G$64/G23</f>
        <v>0</v>
      </c>
      <c r="T66" s="498">
        <f>'Module 2 - energy efficiency'!H$64/H23</f>
        <v>0</v>
      </c>
    </row>
    <row r="67" spans="2:20" ht="31.5" customHeight="1" thickBot="1" x14ac:dyDescent="0.25">
      <c r="B67" s="406" t="s">
        <v>141</v>
      </c>
      <c r="C67" s="407" t="s">
        <v>133</v>
      </c>
      <c r="D67" s="855" t="s">
        <v>83</v>
      </c>
      <c r="E67" s="856"/>
      <c r="F67" s="408" t="s">
        <v>157</v>
      </c>
      <c r="G67" s="499">
        <f t="shared" si="8"/>
        <v>0</v>
      </c>
      <c r="H67" s="499">
        <f t="shared" si="9"/>
        <v>0</v>
      </c>
      <c r="I67" s="499">
        <f t="shared" si="10"/>
        <v>0</v>
      </c>
      <c r="J67" s="500">
        <f t="shared" si="11"/>
        <v>0</v>
      </c>
      <c r="L67" s="303" t="s">
        <v>388</v>
      </c>
      <c r="M67" s="407" t="s">
        <v>133</v>
      </c>
      <c r="N67" s="855" t="s">
        <v>83</v>
      </c>
      <c r="O67" s="856"/>
      <c r="P67" s="408" t="s">
        <v>139</v>
      </c>
      <c r="Q67" s="499">
        <f>'Module 2 - energy efficiency'!E$64/E24</f>
        <v>0</v>
      </c>
      <c r="R67" s="499">
        <f>'Module 2 - energy efficiency'!F$64/F24</f>
        <v>0</v>
      </c>
      <c r="S67" s="499">
        <f>'Module 2 - energy efficiency'!G$64/G24</f>
        <v>0</v>
      </c>
      <c r="T67" s="500">
        <f>'Module 2 - energy efficiency'!H$64/H24</f>
        <v>0</v>
      </c>
    </row>
    <row r="68" spans="2:20" ht="15" customHeight="1" x14ac:dyDescent="0.2">
      <c r="B68" s="85"/>
      <c r="C68" s="373"/>
      <c r="D68" s="366"/>
      <c r="E68" s="157"/>
      <c r="F68" s="367"/>
      <c r="G68" s="368"/>
      <c r="H68" s="368"/>
      <c r="I68" s="368"/>
      <c r="J68" s="368"/>
    </row>
    <row r="69" spans="2:20" ht="15.75" thickBot="1" x14ac:dyDescent="0.25">
      <c r="B69" s="159"/>
      <c r="C69" s="159"/>
      <c r="D69" s="159"/>
      <c r="E69" s="159"/>
      <c r="F69" s="374"/>
      <c r="G69" s="375"/>
      <c r="H69" s="375"/>
      <c r="I69" s="375"/>
      <c r="J69" s="376"/>
    </row>
    <row r="70" spans="2:20" ht="15.75" x14ac:dyDescent="0.2">
      <c r="B70" s="184" t="s">
        <v>63</v>
      </c>
      <c r="C70" s="405"/>
      <c r="D70" s="857"/>
      <c r="E70" s="858"/>
      <c r="F70" s="405" t="s">
        <v>34</v>
      </c>
      <c r="G70" s="396">
        <f>'Module 1 - reference data'!I11</f>
        <v>2016</v>
      </c>
      <c r="H70" s="396">
        <f>G70+1</f>
        <v>2017</v>
      </c>
      <c r="I70" s="396">
        <f>H70+1</f>
        <v>2018</v>
      </c>
      <c r="J70" s="397">
        <f>I70+1</f>
        <v>2019</v>
      </c>
      <c r="L70" s="184" t="s">
        <v>228</v>
      </c>
      <c r="M70" s="405"/>
      <c r="N70" s="857"/>
      <c r="O70" s="858"/>
      <c r="P70" s="405" t="s">
        <v>34</v>
      </c>
      <c r="Q70" s="409">
        <f>'Module 1 - reference data'!I11</f>
        <v>2016</v>
      </c>
      <c r="R70" s="396">
        <f>Q70+1</f>
        <v>2017</v>
      </c>
      <c r="S70" s="396">
        <f>R70+1</f>
        <v>2018</v>
      </c>
      <c r="T70" s="397">
        <f>S70+1</f>
        <v>2019</v>
      </c>
    </row>
    <row r="71" spans="2:20" ht="31.5" customHeight="1" x14ac:dyDescent="0.2">
      <c r="B71" s="303" t="s">
        <v>142</v>
      </c>
      <c r="C71" s="402" t="s">
        <v>133</v>
      </c>
      <c r="D71" s="718" t="s">
        <v>79</v>
      </c>
      <c r="E71" s="854"/>
      <c r="F71" s="172" t="s">
        <v>118</v>
      </c>
      <c r="G71" s="497">
        <f t="shared" ref="G71:G81" si="12">E$35/E14</f>
        <v>0</v>
      </c>
      <c r="H71" s="497">
        <f t="shared" ref="H71:H81" si="13">F$35/F14</f>
        <v>0</v>
      </c>
      <c r="I71" s="497">
        <f t="shared" ref="I71:I81" si="14">G$35/G14</f>
        <v>0</v>
      </c>
      <c r="J71" s="498">
        <f t="shared" ref="J71:J81" si="15">H$35/H14</f>
        <v>0</v>
      </c>
      <c r="L71" s="303" t="s">
        <v>389</v>
      </c>
      <c r="M71" s="402" t="s">
        <v>133</v>
      </c>
      <c r="N71" s="718" t="s">
        <v>79</v>
      </c>
      <c r="O71" s="854"/>
      <c r="P71" s="172" t="s">
        <v>118</v>
      </c>
      <c r="Q71" s="497">
        <f>'Module 2 - energy efficiency'!E$67/E24</f>
        <v>0</v>
      </c>
      <c r="R71" s="497">
        <f>'Module 2 - energy efficiency'!F$67/F24</f>
        <v>0</v>
      </c>
      <c r="S71" s="497">
        <f>'Module 2 - energy efficiency'!G$67/G24</f>
        <v>0</v>
      </c>
      <c r="T71" s="497">
        <f>'Module 2 - energy efficiency'!H$67/H24</f>
        <v>0</v>
      </c>
    </row>
    <row r="72" spans="2:20" ht="27" customHeight="1" x14ac:dyDescent="0.2">
      <c r="B72" s="303" t="s">
        <v>142</v>
      </c>
      <c r="C72" s="402" t="s">
        <v>133</v>
      </c>
      <c r="D72" s="718" t="s">
        <v>123</v>
      </c>
      <c r="E72" s="854"/>
      <c r="F72" s="172" t="s">
        <v>134</v>
      </c>
      <c r="G72" s="497">
        <f t="shared" si="12"/>
        <v>0</v>
      </c>
      <c r="H72" s="497">
        <f t="shared" si="13"/>
        <v>0</v>
      </c>
      <c r="I72" s="497">
        <f t="shared" si="14"/>
        <v>0</v>
      </c>
      <c r="J72" s="498">
        <f t="shared" si="15"/>
        <v>0</v>
      </c>
      <c r="L72" s="303" t="s">
        <v>389</v>
      </c>
      <c r="M72" s="402" t="s">
        <v>133</v>
      </c>
      <c r="N72" s="718" t="s">
        <v>123</v>
      </c>
      <c r="O72" s="854"/>
      <c r="P72" s="172" t="s">
        <v>134</v>
      </c>
      <c r="Q72" s="497">
        <f>'Module 2 - energy efficiency'!E$67/E15</f>
        <v>0</v>
      </c>
      <c r="R72" s="497">
        <f>'Module 2 - energy efficiency'!F$67/F15</f>
        <v>0</v>
      </c>
      <c r="S72" s="497">
        <f>'Module 2 - energy efficiency'!G$67/G15</f>
        <v>0</v>
      </c>
      <c r="T72" s="497">
        <f>'Module 2 - energy efficiency'!H$67/H15</f>
        <v>0</v>
      </c>
    </row>
    <row r="73" spans="2:20" ht="31.5" x14ac:dyDescent="0.2">
      <c r="B73" s="303" t="s">
        <v>142</v>
      </c>
      <c r="C73" s="402" t="s">
        <v>133</v>
      </c>
      <c r="D73" s="718" t="s">
        <v>65</v>
      </c>
      <c r="E73" s="854"/>
      <c r="F73" s="172" t="s">
        <v>350</v>
      </c>
      <c r="G73" s="497">
        <f t="shared" si="12"/>
        <v>0</v>
      </c>
      <c r="H73" s="497">
        <f t="shared" si="13"/>
        <v>0</v>
      </c>
      <c r="I73" s="497">
        <f t="shared" si="14"/>
        <v>0</v>
      </c>
      <c r="J73" s="498">
        <f t="shared" si="15"/>
        <v>0</v>
      </c>
      <c r="L73" s="303" t="s">
        <v>389</v>
      </c>
      <c r="M73" s="402" t="s">
        <v>133</v>
      </c>
      <c r="N73" s="718" t="s">
        <v>65</v>
      </c>
      <c r="O73" s="854"/>
      <c r="P73" s="172" t="s">
        <v>350</v>
      </c>
      <c r="Q73" s="497">
        <f>'Module 2 - energy efficiency'!E$67/E16</f>
        <v>0</v>
      </c>
      <c r="R73" s="497">
        <f>'Module 2 - energy efficiency'!F$67/F16</f>
        <v>0</v>
      </c>
      <c r="S73" s="497">
        <f>'Module 2 - energy efficiency'!G$67/G16</f>
        <v>0</v>
      </c>
      <c r="T73" s="497">
        <f>'Module 2 - energy efficiency'!H$67/H16</f>
        <v>0</v>
      </c>
    </row>
    <row r="74" spans="2:20" ht="31.5" customHeight="1" x14ac:dyDescent="0.2">
      <c r="B74" s="303" t="s">
        <v>142</v>
      </c>
      <c r="C74" s="402" t="s">
        <v>133</v>
      </c>
      <c r="D74" s="718" t="s">
        <v>120</v>
      </c>
      <c r="E74" s="854"/>
      <c r="F74" s="172" t="s">
        <v>119</v>
      </c>
      <c r="G74" s="497">
        <f t="shared" si="12"/>
        <v>0</v>
      </c>
      <c r="H74" s="497">
        <f t="shared" si="13"/>
        <v>0</v>
      </c>
      <c r="I74" s="497">
        <f t="shared" si="14"/>
        <v>0</v>
      </c>
      <c r="J74" s="498">
        <f t="shared" si="15"/>
        <v>0</v>
      </c>
      <c r="L74" s="303" t="s">
        <v>389</v>
      </c>
      <c r="M74" s="402" t="s">
        <v>133</v>
      </c>
      <c r="N74" s="718" t="s">
        <v>120</v>
      </c>
      <c r="O74" s="854"/>
      <c r="P74" s="172" t="s">
        <v>119</v>
      </c>
      <c r="Q74" s="497">
        <f>'Module 2 - energy efficiency'!E$67/E17</f>
        <v>0</v>
      </c>
      <c r="R74" s="497">
        <f>'Module 2 - energy efficiency'!F$67/F17</f>
        <v>0</v>
      </c>
      <c r="S74" s="497">
        <f>'Module 2 - energy efficiency'!G$67/G17</f>
        <v>0</v>
      </c>
      <c r="T74" s="497">
        <f>'Module 2 - energy efficiency'!H$67/H17</f>
        <v>0</v>
      </c>
    </row>
    <row r="75" spans="2:20" ht="31.5" customHeight="1" x14ac:dyDescent="0.2">
      <c r="B75" s="303" t="s">
        <v>142</v>
      </c>
      <c r="C75" s="402" t="s">
        <v>133</v>
      </c>
      <c r="D75" s="718" t="s">
        <v>121</v>
      </c>
      <c r="E75" s="854"/>
      <c r="F75" s="172" t="s">
        <v>59</v>
      </c>
      <c r="G75" s="497">
        <f t="shared" si="12"/>
        <v>0</v>
      </c>
      <c r="H75" s="497">
        <f t="shared" si="13"/>
        <v>0</v>
      </c>
      <c r="I75" s="497">
        <f t="shared" si="14"/>
        <v>0</v>
      </c>
      <c r="J75" s="498">
        <f t="shared" si="15"/>
        <v>0</v>
      </c>
      <c r="L75" s="303" t="s">
        <v>389</v>
      </c>
      <c r="M75" s="402" t="s">
        <v>133</v>
      </c>
      <c r="N75" s="718" t="s">
        <v>121</v>
      </c>
      <c r="O75" s="854"/>
      <c r="P75" s="172" t="s">
        <v>59</v>
      </c>
      <c r="Q75" s="497">
        <f>'Module 2 - energy efficiency'!E$67/E18</f>
        <v>0</v>
      </c>
      <c r="R75" s="497">
        <f>'Module 2 - energy efficiency'!F$67/F18</f>
        <v>0</v>
      </c>
      <c r="S75" s="497">
        <f>'Module 2 - energy efficiency'!G$67/G18</f>
        <v>0</v>
      </c>
      <c r="T75" s="497">
        <f>'Module 2 - energy efficiency'!H$67/H18</f>
        <v>0</v>
      </c>
    </row>
    <row r="76" spans="2:20" ht="31.5" x14ac:dyDescent="0.2">
      <c r="B76" s="303" t="s">
        <v>142</v>
      </c>
      <c r="C76" s="402" t="s">
        <v>133</v>
      </c>
      <c r="D76" s="718" t="s">
        <v>66</v>
      </c>
      <c r="E76" s="854"/>
      <c r="F76" s="173" t="s">
        <v>135</v>
      </c>
      <c r="G76" s="497">
        <f t="shared" si="12"/>
        <v>0</v>
      </c>
      <c r="H76" s="497">
        <f t="shared" si="13"/>
        <v>0</v>
      </c>
      <c r="I76" s="497">
        <f t="shared" si="14"/>
        <v>0</v>
      </c>
      <c r="J76" s="498">
        <f t="shared" si="15"/>
        <v>0</v>
      </c>
      <c r="L76" s="303" t="s">
        <v>389</v>
      </c>
      <c r="M76" s="402" t="s">
        <v>133</v>
      </c>
      <c r="N76" s="718" t="s">
        <v>66</v>
      </c>
      <c r="O76" s="854"/>
      <c r="P76" s="173" t="s">
        <v>135</v>
      </c>
      <c r="Q76" s="497">
        <f>'Module 2 - energy efficiency'!E$67/E19</f>
        <v>0</v>
      </c>
      <c r="R76" s="497">
        <f>'Module 2 - energy efficiency'!F$67/F19</f>
        <v>0</v>
      </c>
      <c r="S76" s="497">
        <f>'Module 2 - energy efficiency'!G$67/G19</f>
        <v>0</v>
      </c>
      <c r="T76" s="497">
        <f>'Module 2 - energy efficiency'!H$67/H19</f>
        <v>0</v>
      </c>
    </row>
    <row r="77" spans="2:20" ht="31.5" customHeight="1" x14ac:dyDescent="0.2">
      <c r="B77" s="303" t="s">
        <v>142</v>
      </c>
      <c r="C77" s="402" t="s">
        <v>133</v>
      </c>
      <c r="D77" s="718" t="s">
        <v>80</v>
      </c>
      <c r="E77" s="854"/>
      <c r="F77" s="403" t="s">
        <v>136</v>
      </c>
      <c r="G77" s="497">
        <f t="shared" si="12"/>
        <v>0</v>
      </c>
      <c r="H77" s="497">
        <f t="shared" si="13"/>
        <v>0</v>
      </c>
      <c r="I77" s="497">
        <f t="shared" si="14"/>
        <v>0</v>
      </c>
      <c r="J77" s="498">
        <f t="shared" si="15"/>
        <v>0</v>
      </c>
      <c r="L77" s="303" t="s">
        <v>389</v>
      </c>
      <c r="M77" s="402" t="s">
        <v>133</v>
      </c>
      <c r="N77" s="718" t="s">
        <v>80</v>
      </c>
      <c r="O77" s="854"/>
      <c r="P77" s="403" t="s">
        <v>136</v>
      </c>
      <c r="Q77" s="497">
        <f>'Module 2 - energy efficiency'!E$67/E20</f>
        <v>0</v>
      </c>
      <c r="R77" s="497">
        <f>'Module 2 - energy efficiency'!F$67/F20</f>
        <v>0</v>
      </c>
      <c r="S77" s="497">
        <f>'Module 2 - energy efficiency'!G$67/G20</f>
        <v>0</v>
      </c>
      <c r="T77" s="497">
        <f>'Module 2 - energy efficiency'!H$67/H20</f>
        <v>0</v>
      </c>
    </row>
    <row r="78" spans="2:20" ht="31.5" customHeight="1" x14ac:dyDescent="0.2">
      <c r="B78" s="303" t="s">
        <v>142</v>
      </c>
      <c r="C78" s="402" t="s">
        <v>133</v>
      </c>
      <c r="D78" s="718" t="s">
        <v>82</v>
      </c>
      <c r="E78" s="854"/>
      <c r="F78" s="403" t="s">
        <v>137</v>
      </c>
      <c r="G78" s="497">
        <f t="shared" si="12"/>
        <v>0</v>
      </c>
      <c r="H78" s="497">
        <f t="shared" si="13"/>
        <v>0</v>
      </c>
      <c r="I78" s="497">
        <f t="shared" si="14"/>
        <v>0</v>
      </c>
      <c r="J78" s="498">
        <f t="shared" si="15"/>
        <v>0</v>
      </c>
      <c r="L78" s="303" t="s">
        <v>389</v>
      </c>
      <c r="M78" s="402" t="s">
        <v>133</v>
      </c>
      <c r="N78" s="718" t="s">
        <v>82</v>
      </c>
      <c r="O78" s="854"/>
      <c r="P78" s="403" t="s">
        <v>137</v>
      </c>
      <c r="Q78" s="497">
        <f>'Module 2 - energy efficiency'!E$67/E21</f>
        <v>0</v>
      </c>
      <c r="R78" s="497">
        <f>'Module 2 - energy efficiency'!F$67/F21</f>
        <v>0</v>
      </c>
      <c r="S78" s="497">
        <f>'Module 2 - energy efficiency'!G$67/G21</f>
        <v>0</v>
      </c>
      <c r="T78" s="497">
        <f>'Module 2 - energy efficiency'!H$67/H21</f>
        <v>0</v>
      </c>
    </row>
    <row r="79" spans="2:20" ht="48.75" customHeight="1" x14ac:dyDescent="0.2">
      <c r="B79" s="303" t="s">
        <v>142</v>
      </c>
      <c r="C79" s="402" t="s">
        <v>133</v>
      </c>
      <c r="D79" s="718" t="s">
        <v>85</v>
      </c>
      <c r="E79" s="854"/>
      <c r="F79" s="172" t="s">
        <v>59</v>
      </c>
      <c r="G79" s="497">
        <f t="shared" si="12"/>
        <v>0</v>
      </c>
      <c r="H79" s="497">
        <f t="shared" si="13"/>
        <v>0</v>
      </c>
      <c r="I79" s="497">
        <f t="shared" si="14"/>
        <v>0</v>
      </c>
      <c r="J79" s="498">
        <f t="shared" si="15"/>
        <v>0</v>
      </c>
      <c r="L79" s="303" t="s">
        <v>389</v>
      </c>
      <c r="M79" s="402" t="s">
        <v>133</v>
      </c>
      <c r="N79" s="718" t="s">
        <v>85</v>
      </c>
      <c r="O79" s="854"/>
      <c r="P79" s="172" t="s">
        <v>59</v>
      </c>
      <c r="Q79" s="497">
        <f>'Module 2 - energy efficiency'!E$67/E22</f>
        <v>0</v>
      </c>
      <c r="R79" s="497">
        <f>'Module 2 - energy efficiency'!F$67/F22</f>
        <v>0</v>
      </c>
      <c r="S79" s="497">
        <f>'Module 2 - energy efficiency'!G$67/G22</f>
        <v>0</v>
      </c>
      <c r="T79" s="497">
        <f>'Module 2 - energy efficiency'!H$67/H22</f>
        <v>0</v>
      </c>
    </row>
    <row r="80" spans="2:20" ht="31.5" customHeight="1" x14ac:dyDescent="0.2">
      <c r="B80" s="303" t="s">
        <v>142</v>
      </c>
      <c r="C80" s="402" t="s">
        <v>133</v>
      </c>
      <c r="D80" s="718" t="s">
        <v>122</v>
      </c>
      <c r="E80" s="854"/>
      <c r="F80" s="172" t="s">
        <v>138</v>
      </c>
      <c r="G80" s="497">
        <f t="shared" si="12"/>
        <v>0</v>
      </c>
      <c r="H80" s="497">
        <f t="shared" si="13"/>
        <v>0</v>
      </c>
      <c r="I80" s="497">
        <f t="shared" si="14"/>
        <v>0</v>
      </c>
      <c r="J80" s="498">
        <f t="shared" si="15"/>
        <v>0</v>
      </c>
      <c r="L80" s="303" t="s">
        <v>389</v>
      </c>
      <c r="M80" s="402" t="s">
        <v>133</v>
      </c>
      <c r="N80" s="718" t="s">
        <v>122</v>
      </c>
      <c r="O80" s="854"/>
      <c r="P80" s="172" t="s">
        <v>138</v>
      </c>
      <c r="Q80" s="497">
        <f>'Module 2 - energy efficiency'!E$67/E23</f>
        <v>0</v>
      </c>
      <c r="R80" s="497">
        <f>'Module 2 - energy efficiency'!F$67/F23</f>
        <v>0</v>
      </c>
      <c r="S80" s="497">
        <f>'Module 2 - energy efficiency'!G$67/G23</f>
        <v>0</v>
      </c>
      <c r="T80" s="497">
        <f>'Module 2 - energy efficiency'!H$67/H23</f>
        <v>0</v>
      </c>
    </row>
    <row r="81" spans="2:20" ht="32.25" thickBot="1" x14ac:dyDescent="0.25">
      <c r="B81" s="406" t="s">
        <v>142</v>
      </c>
      <c r="C81" s="407" t="s">
        <v>133</v>
      </c>
      <c r="D81" s="855" t="s">
        <v>83</v>
      </c>
      <c r="E81" s="856"/>
      <c r="F81" s="408" t="s">
        <v>157</v>
      </c>
      <c r="G81" s="499">
        <f t="shared" si="12"/>
        <v>0</v>
      </c>
      <c r="H81" s="499">
        <f t="shared" si="13"/>
        <v>0</v>
      </c>
      <c r="I81" s="499">
        <f t="shared" si="14"/>
        <v>0</v>
      </c>
      <c r="J81" s="500">
        <f t="shared" si="15"/>
        <v>0</v>
      </c>
      <c r="L81" s="303" t="s">
        <v>389</v>
      </c>
      <c r="M81" s="407" t="s">
        <v>133</v>
      </c>
      <c r="N81" s="855" t="s">
        <v>83</v>
      </c>
      <c r="O81" s="856"/>
      <c r="P81" s="408" t="s">
        <v>139</v>
      </c>
      <c r="Q81" s="499">
        <f>'Module 2 - energy efficiency'!E$67/E24</f>
        <v>0</v>
      </c>
      <c r="R81" s="499">
        <f>'Module 2 - energy efficiency'!F$67/F24</f>
        <v>0</v>
      </c>
      <c r="S81" s="499">
        <f>'Module 2 - energy efficiency'!G$67/G24</f>
        <v>0</v>
      </c>
      <c r="T81" s="499">
        <f>'Module 2 - energy efficiency'!H$67/H24</f>
        <v>0</v>
      </c>
    </row>
    <row r="82" spans="2:20" ht="15.75" x14ac:dyDescent="0.2">
      <c r="B82" s="85"/>
      <c r="C82" s="130"/>
      <c r="D82" s="366"/>
      <c r="E82" s="377"/>
      <c r="F82" s="367"/>
      <c r="G82" s="378"/>
      <c r="H82" s="378"/>
      <c r="I82" s="378"/>
      <c r="J82" s="379"/>
    </row>
    <row r="83" spans="2:20" ht="15.75" thickBot="1" x14ac:dyDescent="0.25">
      <c r="B83" s="159"/>
      <c r="C83" s="159"/>
      <c r="D83" s="159"/>
      <c r="E83" s="380"/>
      <c r="F83" s="374"/>
      <c r="G83" s="375"/>
      <c r="H83" s="375"/>
      <c r="I83" s="375"/>
    </row>
    <row r="84" spans="2:20" ht="15.75" x14ac:dyDescent="0.2">
      <c r="B84" s="184" t="s">
        <v>88</v>
      </c>
      <c r="C84" s="405"/>
      <c r="D84" s="857"/>
      <c r="E84" s="858"/>
      <c r="F84" s="405" t="s">
        <v>34</v>
      </c>
      <c r="G84" s="396">
        <f>'Module 1 - reference data'!I11</f>
        <v>2016</v>
      </c>
      <c r="H84" s="396">
        <f>G84+1</f>
        <v>2017</v>
      </c>
      <c r="I84" s="396">
        <f>H84+1</f>
        <v>2018</v>
      </c>
      <c r="J84" s="397">
        <f>I84+1</f>
        <v>2019</v>
      </c>
    </row>
    <row r="85" spans="2:20" ht="31.5" customHeight="1" x14ac:dyDescent="0.2">
      <c r="B85" s="303" t="s">
        <v>143</v>
      </c>
      <c r="C85" s="402" t="s">
        <v>133</v>
      </c>
      <c r="D85" s="718" t="s">
        <v>79</v>
      </c>
      <c r="E85" s="854"/>
      <c r="F85" s="172" t="s">
        <v>118</v>
      </c>
      <c r="G85" s="497">
        <f t="shared" ref="G85:G95" si="16">E$40/E14</f>
        <v>0</v>
      </c>
      <c r="H85" s="497">
        <f t="shared" ref="H85:H95" si="17">F$40/F14</f>
        <v>0</v>
      </c>
      <c r="I85" s="497">
        <f t="shared" ref="I85:I95" si="18">G$40/G14</f>
        <v>0</v>
      </c>
      <c r="J85" s="498">
        <f t="shared" ref="J85:J95" si="19">H$40/H14</f>
        <v>0</v>
      </c>
    </row>
    <row r="86" spans="2:20" ht="31.5" customHeight="1" x14ac:dyDescent="0.2">
      <c r="B86" s="303" t="s">
        <v>143</v>
      </c>
      <c r="C86" s="402" t="s">
        <v>133</v>
      </c>
      <c r="D86" s="718" t="s">
        <v>123</v>
      </c>
      <c r="E86" s="854"/>
      <c r="F86" s="172" t="s">
        <v>134</v>
      </c>
      <c r="G86" s="497">
        <f t="shared" si="16"/>
        <v>0</v>
      </c>
      <c r="H86" s="497">
        <f t="shared" si="17"/>
        <v>0</v>
      </c>
      <c r="I86" s="497">
        <f t="shared" si="18"/>
        <v>0</v>
      </c>
      <c r="J86" s="498">
        <f t="shared" si="19"/>
        <v>0</v>
      </c>
    </row>
    <row r="87" spans="2:20" ht="31.5" x14ac:dyDescent="0.2">
      <c r="B87" s="303" t="s">
        <v>143</v>
      </c>
      <c r="C87" s="402" t="s">
        <v>133</v>
      </c>
      <c r="D87" s="718" t="s">
        <v>65</v>
      </c>
      <c r="E87" s="854"/>
      <c r="F87" s="172" t="s">
        <v>350</v>
      </c>
      <c r="G87" s="497">
        <f t="shared" si="16"/>
        <v>0</v>
      </c>
      <c r="H87" s="497">
        <f t="shared" si="17"/>
        <v>0</v>
      </c>
      <c r="I87" s="497">
        <f t="shared" si="18"/>
        <v>0</v>
      </c>
      <c r="J87" s="498">
        <f t="shared" si="19"/>
        <v>0</v>
      </c>
    </row>
    <row r="88" spans="2:20" ht="31.5" customHeight="1" x14ac:dyDescent="0.2">
      <c r="B88" s="303" t="s">
        <v>143</v>
      </c>
      <c r="C88" s="402" t="s">
        <v>133</v>
      </c>
      <c r="D88" s="718" t="s">
        <v>120</v>
      </c>
      <c r="E88" s="854"/>
      <c r="F88" s="172" t="s">
        <v>119</v>
      </c>
      <c r="G88" s="497">
        <f t="shared" si="16"/>
        <v>0</v>
      </c>
      <c r="H88" s="497">
        <f t="shared" si="17"/>
        <v>0</v>
      </c>
      <c r="I88" s="497">
        <f t="shared" si="18"/>
        <v>0</v>
      </c>
      <c r="J88" s="498">
        <f t="shared" si="19"/>
        <v>0</v>
      </c>
    </row>
    <row r="89" spans="2:20" ht="31.5" customHeight="1" x14ac:dyDescent="0.2">
      <c r="B89" s="303" t="s">
        <v>143</v>
      </c>
      <c r="C89" s="402" t="s">
        <v>133</v>
      </c>
      <c r="D89" s="718" t="s">
        <v>121</v>
      </c>
      <c r="E89" s="854"/>
      <c r="F89" s="172" t="s">
        <v>59</v>
      </c>
      <c r="G89" s="497">
        <f t="shared" si="16"/>
        <v>0</v>
      </c>
      <c r="H89" s="497">
        <f t="shared" si="17"/>
        <v>0</v>
      </c>
      <c r="I89" s="497">
        <f t="shared" si="18"/>
        <v>0</v>
      </c>
      <c r="J89" s="498">
        <f t="shared" si="19"/>
        <v>0</v>
      </c>
    </row>
    <row r="90" spans="2:20" ht="31.5" x14ac:dyDescent="0.2">
      <c r="B90" s="303" t="s">
        <v>143</v>
      </c>
      <c r="C90" s="402" t="s">
        <v>133</v>
      </c>
      <c r="D90" s="718" t="s">
        <v>66</v>
      </c>
      <c r="E90" s="854"/>
      <c r="F90" s="173" t="s">
        <v>135</v>
      </c>
      <c r="G90" s="497">
        <f t="shared" si="16"/>
        <v>0</v>
      </c>
      <c r="H90" s="497">
        <f t="shared" si="17"/>
        <v>0</v>
      </c>
      <c r="I90" s="497">
        <f t="shared" si="18"/>
        <v>0</v>
      </c>
      <c r="J90" s="498">
        <f t="shared" si="19"/>
        <v>0</v>
      </c>
    </row>
    <row r="91" spans="2:20" ht="31.5" customHeight="1" x14ac:dyDescent="0.2">
      <c r="B91" s="303" t="s">
        <v>143</v>
      </c>
      <c r="C91" s="402" t="s">
        <v>133</v>
      </c>
      <c r="D91" s="718" t="s">
        <v>80</v>
      </c>
      <c r="E91" s="854"/>
      <c r="F91" s="403" t="s">
        <v>136</v>
      </c>
      <c r="G91" s="497">
        <f t="shared" si="16"/>
        <v>0</v>
      </c>
      <c r="H91" s="497">
        <f t="shared" si="17"/>
        <v>0</v>
      </c>
      <c r="I91" s="497">
        <f t="shared" si="18"/>
        <v>0</v>
      </c>
      <c r="J91" s="498">
        <f t="shared" si="19"/>
        <v>0</v>
      </c>
    </row>
    <row r="92" spans="2:20" ht="31.5" customHeight="1" x14ac:dyDescent="0.2">
      <c r="B92" s="303" t="s">
        <v>143</v>
      </c>
      <c r="C92" s="402" t="s">
        <v>133</v>
      </c>
      <c r="D92" s="718" t="s">
        <v>82</v>
      </c>
      <c r="E92" s="854"/>
      <c r="F92" s="403" t="s">
        <v>137</v>
      </c>
      <c r="G92" s="497">
        <f t="shared" si="16"/>
        <v>0</v>
      </c>
      <c r="H92" s="497">
        <f t="shared" si="17"/>
        <v>0</v>
      </c>
      <c r="I92" s="497">
        <f t="shared" si="18"/>
        <v>0</v>
      </c>
      <c r="J92" s="498">
        <f t="shared" si="19"/>
        <v>0</v>
      </c>
    </row>
    <row r="93" spans="2:20" ht="48.75" customHeight="1" x14ac:dyDescent="0.2">
      <c r="B93" s="303" t="s">
        <v>143</v>
      </c>
      <c r="C93" s="402" t="s">
        <v>133</v>
      </c>
      <c r="D93" s="718" t="s">
        <v>85</v>
      </c>
      <c r="E93" s="854"/>
      <c r="F93" s="172" t="s">
        <v>59</v>
      </c>
      <c r="G93" s="497">
        <f t="shared" si="16"/>
        <v>0</v>
      </c>
      <c r="H93" s="497">
        <f t="shared" si="17"/>
        <v>0</v>
      </c>
      <c r="I93" s="497">
        <f t="shared" si="18"/>
        <v>0</v>
      </c>
      <c r="J93" s="498">
        <f t="shared" si="19"/>
        <v>0</v>
      </c>
    </row>
    <row r="94" spans="2:20" ht="31.5" customHeight="1" x14ac:dyDescent="0.2">
      <c r="B94" s="303" t="s">
        <v>143</v>
      </c>
      <c r="C94" s="402" t="s">
        <v>133</v>
      </c>
      <c r="D94" s="718" t="s">
        <v>122</v>
      </c>
      <c r="E94" s="854"/>
      <c r="F94" s="172" t="s">
        <v>138</v>
      </c>
      <c r="G94" s="497">
        <f t="shared" si="16"/>
        <v>0</v>
      </c>
      <c r="H94" s="497">
        <f t="shared" si="17"/>
        <v>0</v>
      </c>
      <c r="I94" s="497">
        <f t="shared" si="18"/>
        <v>0</v>
      </c>
      <c r="J94" s="498">
        <f t="shared" si="19"/>
        <v>0</v>
      </c>
    </row>
    <row r="95" spans="2:20" ht="32.25" thickBot="1" x14ac:dyDescent="0.25">
      <c r="B95" s="406" t="s">
        <v>143</v>
      </c>
      <c r="C95" s="407" t="s">
        <v>133</v>
      </c>
      <c r="D95" s="855" t="s">
        <v>83</v>
      </c>
      <c r="E95" s="856"/>
      <c r="F95" s="408" t="s">
        <v>157</v>
      </c>
      <c r="G95" s="499">
        <f t="shared" si="16"/>
        <v>0</v>
      </c>
      <c r="H95" s="499">
        <f t="shared" si="17"/>
        <v>0</v>
      </c>
      <c r="I95" s="499">
        <f t="shared" si="18"/>
        <v>0</v>
      </c>
      <c r="J95" s="500">
        <f t="shared" si="19"/>
        <v>0</v>
      </c>
    </row>
    <row r="96" spans="2:20" ht="15.75" x14ac:dyDescent="0.2">
      <c r="B96" s="85"/>
      <c r="C96" s="130"/>
      <c r="D96" s="366"/>
      <c r="E96" s="157"/>
      <c r="F96" s="369"/>
      <c r="G96" s="379"/>
      <c r="H96" s="379"/>
      <c r="I96" s="379"/>
      <c r="J96" s="379"/>
    </row>
    <row r="97" spans="2:20" x14ac:dyDescent="0.2">
      <c r="B97" s="74"/>
      <c r="C97" s="74"/>
      <c r="D97" s="74"/>
      <c r="E97" s="74"/>
      <c r="F97" s="381"/>
      <c r="G97" s="382"/>
      <c r="H97" s="382"/>
      <c r="I97" s="382"/>
    </row>
    <row r="98" spans="2:20" x14ac:dyDescent="0.2">
      <c r="B98" s="74"/>
      <c r="C98" s="74"/>
      <c r="D98" s="74"/>
      <c r="E98" s="74"/>
      <c r="F98" s="381"/>
      <c r="G98" s="74"/>
      <c r="H98" s="74"/>
      <c r="I98" s="74"/>
    </row>
    <row r="99" spans="2:20" ht="15.75" x14ac:dyDescent="0.2">
      <c r="B99" s="410" t="s">
        <v>89</v>
      </c>
      <c r="C99" s="74"/>
      <c r="D99" s="74"/>
      <c r="E99" s="381"/>
      <c r="F99" s="382"/>
      <c r="G99" s="382"/>
      <c r="H99" s="382"/>
    </row>
    <row r="100" spans="2:20" ht="15.75" thickBot="1" x14ac:dyDescent="0.25">
      <c r="B100" s="74"/>
      <c r="C100" s="74"/>
      <c r="D100" s="74"/>
      <c r="E100" s="74"/>
      <c r="F100" s="381"/>
      <c r="G100" s="382"/>
      <c r="H100" s="382"/>
      <c r="I100" s="382"/>
    </row>
    <row r="101" spans="2:20" ht="16.5" thickBot="1" x14ac:dyDescent="0.25">
      <c r="B101" s="563" t="s">
        <v>146</v>
      </c>
      <c r="C101" s="564"/>
      <c r="D101" s="862"/>
      <c r="E101" s="863"/>
      <c r="F101" s="564" t="s">
        <v>34</v>
      </c>
      <c r="G101" s="565">
        <f>'Module 1 - reference data'!I11</f>
        <v>2016</v>
      </c>
      <c r="H101" s="565">
        <f>G101+1</f>
        <v>2017</v>
      </c>
      <c r="I101" s="565">
        <f>H101+1</f>
        <v>2018</v>
      </c>
      <c r="J101" s="566">
        <f>I101+1</f>
        <v>2019</v>
      </c>
      <c r="L101" s="184" t="s">
        <v>146</v>
      </c>
      <c r="M101" s="405"/>
      <c r="N101" s="857"/>
      <c r="O101" s="858"/>
      <c r="P101" s="405" t="s">
        <v>34</v>
      </c>
      <c r="Q101" s="396">
        <f>'Module 1 - reference data'!I11</f>
        <v>2016</v>
      </c>
      <c r="R101" s="396">
        <f>Q101+1</f>
        <v>2017</v>
      </c>
      <c r="S101" s="396">
        <f>R101+1</f>
        <v>2018</v>
      </c>
      <c r="T101" s="397">
        <f>S101+1</f>
        <v>2019</v>
      </c>
    </row>
    <row r="102" spans="2:20" ht="31.5" customHeight="1" x14ac:dyDescent="0.2">
      <c r="B102" s="184" t="s">
        <v>147</v>
      </c>
      <c r="C102" s="567" t="s">
        <v>133</v>
      </c>
      <c r="D102" s="861" t="s">
        <v>79</v>
      </c>
      <c r="E102" s="858"/>
      <c r="F102" s="568" t="s">
        <v>149</v>
      </c>
      <c r="G102" s="569">
        <f>'Module 3 - materials efficiency'!F$41/E14</f>
        <v>0</v>
      </c>
      <c r="H102" s="569">
        <f>'Module 3 - materials efficiency'!I$41/F14</f>
        <v>0</v>
      </c>
      <c r="I102" s="569">
        <f>'Module 3 - materials efficiency'!L$41/G14</f>
        <v>0</v>
      </c>
      <c r="J102" s="570">
        <f>'Module 3 - materials efficiency'!O$41/H14</f>
        <v>0</v>
      </c>
      <c r="L102" s="303" t="s">
        <v>148</v>
      </c>
      <c r="M102" s="402" t="s">
        <v>133</v>
      </c>
      <c r="N102" s="718" t="s">
        <v>79</v>
      </c>
      <c r="O102" s="854"/>
      <c r="P102" s="172" t="s">
        <v>149</v>
      </c>
      <c r="Q102" s="497">
        <f>'Module 3 - materials efficiency'!I$41/E14</f>
        <v>0</v>
      </c>
      <c r="R102" s="497">
        <f>'Module 3 - materials efficiency'!L$41/F14</f>
        <v>0</v>
      </c>
      <c r="S102" s="497">
        <f>'Module 3 - materials efficiency'!O$41/G14</f>
        <v>0</v>
      </c>
      <c r="T102" s="498">
        <f>'Module 3 - materials efficiency'!R$41/H14</f>
        <v>0</v>
      </c>
    </row>
    <row r="103" spans="2:20" ht="30" customHeight="1" x14ac:dyDescent="0.2">
      <c r="B103" s="303" t="s">
        <v>147</v>
      </c>
      <c r="C103" s="402" t="s">
        <v>133</v>
      </c>
      <c r="D103" s="718" t="s">
        <v>123</v>
      </c>
      <c r="E103" s="854"/>
      <c r="F103" s="172" t="s">
        <v>150</v>
      </c>
      <c r="G103" s="497">
        <f>'Module 3 - materials efficiency'!F$41/E15</f>
        <v>0</v>
      </c>
      <c r="H103" s="497">
        <f>'Module 3 - materials efficiency'!I$41/F15</f>
        <v>0</v>
      </c>
      <c r="I103" s="497">
        <f>'Module 3 - materials efficiency'!L$41/G15</f>
        <v>0</v>
      </c>
      <c r="J103" s="498">
        <f>'Module 3 - materials efficiency'!O$41/H15</f>
        <v>0</v>
      </c>
      <c r="L103" s="303" t="s">
        <v>148</v>
      </c>
      <c r="M103" s="402" t="s">
        <v>133</v>
      </c>
      <c r="N103" s="718" t="s">
        <v>123</v>
      </c>
      <c r="O103" s="854"/>
      <c r="P103" s="172" t="s">
        <v>150</v>
      </c>
      <c r="Q103" s="497">
        <f>'Module 3 - materials efficiency'!I$41/E15</f>
        <v>0</v>
      </c>
      <c r="R103" s="497">
        <f>'Module 3 - materials efficiency'!L$41/F15</f>
        <v>0</v>
      </c>
      <c r="S103" s="497">
        <f>'Module 3 - materials efficiency'!O$41/G15</f>
        <v>0</v>
      </c>
      <c r="T103" s="498">
        <f>'Module 3 - materials efficiency'!R$41/H15</f>
        <v>0</v>
      </c>
    </row>
    <row r="104" spans="2:20" ht="31.5" x14ac:dyDescent="0.2">
      <c r="B104" s="303" t="s">
        <v>147</v>
      </c>
      <c r="C104" s="402" t="s">
        <v>133</v>
      </c>
      <c r="D104" s="718" t="s">
        <v>65</v>
      </c>
      <c r="E104" s="854"/>
      <c r="F104" s="172" t="s">
        <v>351</v>
      </c>
      <c r="G104" s="497">
        <f>'Module 3 - materials efficiency'!F$41/E16</f>
        <v>0</v>
      </c>
      <c r="H104" s="497">
        <f>'Module 3 - materials efficiency'!I$41/F16</f>
        <v>0</v>
      </c>
      <c r="I104" s="497">
        <f>'Module 3 - materials efficiency'!L$41/G16</f>
        <v>0</v>
      </c>
      <c r="J104" s="498">
        <f>'Module 3 - materials efficiency'!O$41/H16</f>
        <v>0</v>
      </c>
      <c r="L104" s="303" t="s">
        <v>148</v>
      </c>
      <c r="M104" s="402" t="s">
        <v>133</v>
      </c>
      <c r="N104" s="718" t="s">
        <v>65</v>
      </c>
      <c r="O104" s="854"/>
      <c r="P104" s="172" t="s">
        <v>351</v>
      </c>
      <c r="Q104" s="497">
        <f>'Module 3 - materials efficiency'!I$41/E16</f>
        <v>0</v>
      </c>
      <c r="R104" s="497">
        <f>'Module 3 - materials efficiency'!L$41/F16</f>
        <v>0</v>
      </c>
      <c r="S104" s="497">
        <f>'Module 3 - materials efficiency'!O$41/G16</f>
        <v>0</v>
      </c>
      <c r="T104" s="498">
        <f>'Module 3 - materials efficiency'!R$41/H16</f>
        <v>0</v>
      </c>
    </row>
    <row r="105" spans="2:20" ht="30" customHeight="1" x14ac:dyDescent="0.2">
      <c r="B105" s="303" t="s">
        <v>147</v>
      </c>
      <c r="C105" s="402" t="s">
        <v>133</v>
      </c>
      <c r="D105" s="718" t="s">
        <v>120</v>
      </c>
      <c r="E105" s="854"/>
      <c r="F105" s="172" t="s">
        <v>151</v>
      </c>
      <c r="G105" s="497">
        <f>'Module 3 - materials efficiency'!F$41/E17</f>
        <v>0</v>
      </c>
      <c r="H105" s="497">
        <f>'Module 3 - materials efficiency'!I$41/F17</f>
        <v>0</v>
      </c>
      <c r="I105" s="497">
        <f>'Module 3 - materials efficiency'!L$41/G17</f>
        <v>0</v>
      </c>
      <c r="J105" s="498">
        <f>'Module 3 - materials efficiency'!O$41/H17</f>
        <v>0</v>
      </c>
      <c r="L105" s="303" t="s">
        <v>148</v>
      </c>
      <c r="M105" s="402" t="s">
        <v>133</v>
      </c>
      <c r="N105" s="718" t="s">
        <v>120</v>
      </c>
      <c r="O105" s="854"/>
      <c r="P105" s="172" t="s">
        <v>151</v>
      </c>
      <c r="Q105" s="497">
        <f>'Module 3 - materials efficiency'!I$41/E17</f>
        <v>0</v>
      </c>
      <c r="R105" s="497">
        <f>'Module 3 - materials efficiency'!L$41/F17</f>
        <v>0</v>
      </c>
      <c r="S105" s="497">
        <f>'Module 3 - materials efficiency'!O$41/G17</f>
        <v>0</v>
      </c>
      <c r="T105" s="498">
        <f>'Module 3 - materials efficiency'!R$41/H17</f>
        <v>0</v>
      </c>
    </row>
    <row r="106" spans="2:20" ht="30" customHeight="1" x14ac:dyDescent="0.2">
      <c r="B106" s="303" t="s">
        <v>147</v>
      </c>
      <c r="C106" s="402" t="s">
        <v>133</v>
      </c>
      <c r="D106" s="718" t="s">
        <v>121</v>
      </c>
      <c r="E106" s="854"/>
      <c r="F106" s="172" t="s">
        <v>60</v>
      </c>
      <c r="G106" s="497">
        <f>'Module 3 - materials efficiency'!F$41/E18</f>
        <v>0</v>
      </c>
      <c r="H106" s="497">
        <f>'Module 3 - materials efficiency'!I$41/F18</f>
        <v>0</v>
      </c>
      <c r="I106" s="497">
        <f>'Module 3 - materials efficiency'!L$41/G18</f>
        <v>0</v>
      </c>
      <c r="J106" s="498">
        <f>'Module 3 - materials efficiency'!O$41/H18</f>
        <v>0</v>
      </c>
      <c r="L106" s="303" t="s">
        <v>148</v>
      </c>
      <c r="M106" s="402" t="s">
        <v>133</v>
      </c>
      <c r="N106" s="718" t="s">
        <v>121</v>
      </c>
      <c r="O106" s="854"/>
      <c r="P106" s="172" t="s">
        <v>60</v>
      </c>
      <c r="Q106" s="497">
        <f>'Module 3 - materials efficiency'!I$41/E18</f>
        <v>0</v>
      </c>
      <c r="R106" s="497">
        <f>'Module 3 - materials efficiency'!L$41/F18</f>
        <v>0</v>
      </c>
      <c r="S106" s="497">
        <f>'Module 3 - materials efficiency'!O$41/G18</f>
        <v>0</v>
      </c>
      <c r="T106" s="498">
        <f>'Module 3 - materials efficiency'!R$41/H18</f>
        <v>0</v>
      </c>
    </row>
    <row r="107" spans="2:20" ht="31.5" x14ac:dyDescent="0.2">
      <c r="B107" s="303" t="s">
        <v>147</v>
      </c>
      <c r="C107" s="402" t="s">
        <v>133</v>
      </c>
      <c r="D107" s="718" t="s">
        <v>66</v>
      </c>
      <c r="E107" s="854"/>
      <c r="F107" s="173" t="s">
        <v>152</v>
      </c>
      <c r="G107" s="497">
        <f>'Module 3 - materials efficiency'!F$41/E19</f>
        <v>0</v>
      </c>
      <c r="H107" s="497">
        <f>'Module 3 - materials efficiency'!I$41/F19</f>
        <v>0</v>
      </c>
      <c r="I107" s="497">
        <f>'Module 3 - materials efficiency'!L$41/G19</f>
        <v>0</v>
      </c>
      <c r="J107" s="498">
        <f>'Module 3 - materials efficiency'!O$41/H19</f>
        <v>0</v>
      </c>
      <c r="L107" s="303" t="s">
        <v>148</v>
      </c>
      <c r="M107" s="402" t="s">
        <v>133</v>
      </c>
      <c r="N107" s="718" t="s">
        <v>66</v>
      </c>
      <c r="O107" s="854"/>
      <c r="P107" s="173" t="s">
        <v>152</v>
      </c>
      <c r="Q107" s="497">
        <f>'Module 3 - materials efficiency'!I$41/E19</f>
        <v>0</v>
      </c>
      <c r="R107" s="497">
        <f>'Module 3 - materials efficiency'!L$41/F19</f>
        <v>0</v>
      </c>
      <c r="S107" s="497">
        <f>'Module 3 - materials efficiency'!O$41/G19</f>
        <v>0</v>
      </c>
      <c r="T107" s="498">
        <f>'Module 3 - materials efficiency'!R$41/H19</f>
        <v>0</v>
      </c>
    </row>
    <row r="108" spans="2:20" ht="30" customHeight="1" x14ac:dyDescent="0.2">
      <c r="B108" s="303" t="s">
        <v>147</v>
      </c>
      <c r="C108" s="402" t="s">
        <v>133</v>
      </c>
      <c r="D108" s="718" t="s">
        <v>80</v>
      </c>
      <c r="E108" s="854"/>
      <c r="F108" s="403" t="s">
        <v>153</v>
      </c>
      <c r="G108" s="497">
        <f>'Module 3 - materials efficiency'!F$41/E20</f>
        <v>0</v>
      </c>
      <c r="H108" s="497">
        <f>'Module 3 - materials efficiency'!I$41/F20</f>
        <v>0</v>
      </c>
      <c r="I108" s="497">
        <f>'Module 3 - materials efficiency'!L$41/G20</f>
        <v>0</v>
      </c>
      <c r="J108" s="498">
        <f>'Module 3 - materials efficiency'!O$41/H20</f>
        <v>0</v>
      </c>
      <c r="L108" s="303" t="s">
        <v>148</v>
      </c>
      <c r="M108" s="402" t="s">
        <v>133</v>
      </c>
      <c r="N108" s="718" t="s">
        <v>80</v>
      </c>
      <c r="O108" s="854"/>
      <c r="P108" s="403" t="s">
        <v>153</v>
      </c>
      <c r="Q108" s="497">
        <f>'Module 3 - materials efficiency'!I$41/E20</f>
        <v>0</v>
      </c>
      <c r="R108" s="497">
        <f>'Module 3 - materials efficiency'!L$41/F20</f>
        <v>0</v>
      </c>
      <c r="S108" s="497">
        <f>'Module 3 - materials efficiency'!O$41/G20</f>
        <v>0</v>
      </c>
      <c r="T108" s="498">
        <f>'Module 3 - materials efficiency'!R$41/H20</f>
        <v>0</v>
      </c>
    </row>
    <row r="109" spans="2:20" ht="30" customHeight="1" x14ac:dyDescent="0.2">
      <c r="B109" s="303" t="s">
        <v>147</v>
      </c>
      <c r="C109" s="402" t="s">
        <v>133</v>
      </c>
      <c r="D109" s="718" t="s">
        <v>82</v>
      </c>
      <c r="E109" s="854"/>
      <c r="F109" s="403" t="s">
        <v>154</v>
      </c>
      <c r="G109" s="497">
        <f>'Module 3 - materials efficiency'!F$41/E21</f>
        <v>0</v>
      </c>
      <c r="H109" s="497">
        <f>'Module 3 - materials efficiency'!I$41/F21</f>
        <v>0</v>
      </c>
      <c r="I109" s="497">
        <f>'Module 3 - materials efficiency'!L$41/G21</f>
        <v>0</v>
      </c>
      <c r="J109" s="498">
        <f>'Module 3 - materials efficiency'!O$41/H21</f>
        <v>0</v>
      </c>
      <c r="L109" s="303" t="s">
        <v>148</v>
      </c>
      <c r="M109" s="402" t="s">
        <v>133</v>
      </c>
      <c r="N109" s="718" t="s">
        <v>82</v>
      </c>
      <c r="O109" s="854"/>
      <c r="P109" s="403" t="s">
        <v>154</v>
      </c>
      <c r="Q109" s="497">
        <f>'Module 3 - materials efficiency'!I$41/E21</f>
        <v>0</v>
      </c>
      <c r="R109" s="497">
        <f>'Module 3 - materials efficiency'!L$41/F21</f>
        <v>0</v>
      </c>
      <c r="S109" s="497">
        <f>'Module 3 - materials efficiency'!O$41/G21</f>
        <v>0</v>
      </c>
      <c r="T109" s="498">
        <f>'Module 3 - materials efficiency'!R$41/H21</f>
        <v>0</v>
      </c>
    </row>
    <row r="110" spans="2:20" ht="30" customHeight="1" x14ac:dyDescent="0.2">
      <c r="B110" s="303" t="s">
        <v>147</v>
      </c>
      <c r="C110" s="402" t="s">
        <v>133</v>
      </c>
      <c r="D110" s="718" t="s">
        <v>85</v>
      </c>
      <c r="E110" s="854"/>
      <c r="F110" s="172" t="s">
        <v>60</v>
      </c>
      <c r="G110" s="497">
        <f>'Module 3 - materials efficiency'!F$41/E22</f>
        <v>0</v>
      </c>
      <c r="H110" s="497">
        <f>'Module 3 - materials efficiency'!I$41/F22</f>
        <v>0</v>
      </c>
      <c r="I110" s="497">
        <f>'Module 3 - materials efficiency'!L$41/G22</f>
        <v>0</v>
      </c>
      <c r="J110" s="498">
        <f>'Module 3 - materials efficiency'!O$41/H22</f>
        <v>0</v>
      </c>
      <c r="L110" s="303" t="s">
        <v>148</v>
      </c>
      <c r="M110" s="402" t="s">
        <v>133</v>
      </c>
      <c r="N110" s="718" t="s">
        <v>85</v>
      </c>
      <c r="O110" s="854"/>
      <c r="P110" s="172" t="s">
        <v>60</v>
      </c>
      <c r="Q110" s="497">
        <f>'Module 3 - materials efficiency'!I$41/E22</f>
        <v>0</v>
      </c>
      <c r="R110" s="497">
        <f>'Module 3 - materials efficiency'!L$41/F22</f>
        <v>0</v>
      </c>
      <c r="S110" s="497">
        <f>'Module 3 - materials efficiency'!O$41/G22</f>
        <v>0</v>
      </c>
      <c r="T110" s="498">
        <f>'Module 3 - materials efficiency'!R$41/H22</f>
        <v>0</v>
      </c>
    </row>
    <row r="111" spans="2:20" ht="30" customHeight="1" x14ac:dyDescent="0.2">
      <c r="B111" s="303" t="s">
        <v>147</v>
      </c>
      <c r="C111" s="402" t="s">
        <v>133</v>
      </c>
      <c r="D111" s="718" t="s">
        <v>122</v>
      </c>
      <c r="E111" s="854"/>
      <c r="F111" s="172" t="s">
        <v>155</v>
      </c>
      <c r="G111" s="497">
        <f>'Module 3 - materials efficiency'!F$41/E23</f>
        <v>0</v>
      </c>
      <c r="H111" s="497">
        <f>'Module 3 - materials efficiency'!I$41/F23</f>
        <v>0</v>
      </c>
      <c r="I111" s="497">
        <f>'Module 3 - materials efficiency'!L$41/G23</f>
        <v>0</v>
      </c>
      <c r="J111" s="498">
        <f>'Module 3 - materials efficiency'!O$41/H23</f>
        <v>0</v>
      </c>
      <c r="L111" s="303" t="s">
        <v>148</v>
      </c>
      <c r="M111" s="402" t="s">
        <v>133</v>
      </c>
      <c r="N111" s="718" t="s">
        <v>122</v>
      </c>
      <c r="O111" s="854"/>
      <c r="P111" s="172" t="s">
        <v>155</v>
      </c>
      <c r="Q111" s="497">
        <f>'Module 3 - materials efficiency'!I$41/E23</f>
        <v>0</v>
      </c>
      <c r="R111" s="497">
        <f>'Module 3 - materials efficiency'!L$41/F23</f>
        <v>0</v>
      </c>
      <c r="S111" s="497">
        <f>'Module 3 - materials efficiency'!O$41/G23</f>
        <v>0</v>
      </c>
      <c r="T111" s="498">
        <f>'Module 3 - materials efficiency'!R$41/H23</f>
        <v>0</v>
      </c>
    </row>
    <row r="112" spans="2:20" ht="32.25" thickBot="1" x14ac:dyDescent="0.25">
      <c r="B112" s="406" t="s">
        <v>147</v>
      </c>
      <c r="C112" s="407" t="s">
        <v>133</v>
      </c>
      <c r="D112" s="855" t="s">
        <v>83</v>
      </c>
      <c r="E112" s="856"/>
      <c r="F112" s="408" t="s">
        <v>156</v>
      </c>
      <c r="G112" s="499">
        <f>'Module 3 - materials efficiency'!F$41/E24</f>
        <v>0</v>
      </c>
      <c r="H112" s="499">
        <f>'Module 3 - materials efficiency'!I$41/F24</f>
        <v>0</v>
      </c>
      <c r="I112" s="499">
        <f>'Module 3 - materials efficiency'!L$41/G24</f>
        <v>0</v>
      </c>
      <c r="J112" s="500">
        <f>'Module 3 - materials efficiency'!O$41/H24</f>
        <v>0</v>
      </c>
      <c r="L112" s="406" t="s">
        <v>148</v>
      </c>
      <c r="M112" s="407" t="s">
        <v>133</v>
      </c>
      <c r="N112" s="855" t="s">
        <v>83</v>
      </c>
      <c r="O112" s="856"/>
      <c r="P112" s="408" t="s">
        <v>156</v>
      </c>
      <c r="Q112" s="499">
        <f>'Module 3 - materials efficiency'!I$41/E24</f>
        <v>0</v>
      </c>
      <c r="R112" s="499">
        <f>'Module 3 - materials efficiency'!L$41/F24</f>
        <v>0</v>
      </c>
      <c r="S112" s="499">
        <f>'Module 3 - materials efficiency'!O$41/G24</f>
        <v>0</v>
      </c>
      <c r="T112" s="500">
        <f>'Module 3 - materials efficiency'!R$41/H24</f>
        <v>0</v>
      </c>
    </row>
    <row r="113" spans="1:20" ht="15.75" x14ac:dyDescent="0.2">
      <c r="B113" s="85"/>
      <c r="C113" s="130"/>
      <c r="D113" s="366"/>
      <c r="E113" s="157"/>
      <c r="F113" s="369"/>
      <c r="G113" s="379"/>
      <c r="H113" s="379"/>
      <c r="I113" s="379"/>
      <c r="J113" s="379"/>
    </row>
    <row r="114" spans="1:20" ht="15.75" x14ac:dyDescent="0.2">
      <c r="B114" s="85"/>
      <c r="C114" s="130"/>
      <c r="D114" s="366"/>
      <c r="E114" s="157"/>
      <c r="F114" s="369"/>
      <c r="G114" s="379"/>
      <c r="H114" s="379"/>
      <c r="I114" s="379"/>
      <c r="J114" s="379"/>
    </row>
    <row r="115" spans="1:20" ht="15.75" x14ac:dyDescent="0.2">
      <c r="B115" s="66" t="s">
        <v>91</v>
      </c>
      <c r="C115" s="66"/>
      <c r="D115" s="66"/>
      <c r="E115" s="66"/>
      <c r="F115" s="369"/>
      <c r="G115" s="379"/>
      <c r="H115" s="379"/>
      <c r="I115" s="379"/>
    </row>
    <row r="116" spans="1:20" ht="15.75" thickBot="1" x14ac:dyDescent="0.25">
      <c r="A116" s="83"/>
      <c r="B116" s="383"/>
      <c r="C116" s="383"/>
      <c r="D116" s="383"/>
      <c r="E116" s="383"/>
      <c r="F116" s="384"/>
      <c r="G116" s="385"/>
      <c r="H116" s="385"/>
      <c r="I116" s="385"/>
    </row>
    <row r="117" spans="1:20" ht="15.75" x14ac:dyDescent="0.2">
      <c r="B117" s="184" t="s">
        <v>161</v>
      </c>
      <c r="C117" s="405"/>
      <c r="D117" s="857"/>
      <c r="E117" s="858"/>
      <c r="F117" s="405" t="s">
        <v>34</v>
      </c>
      <c r="G117" s="396">
        <f>'Module 1 - reference data'!I11</f>
        <v>2016</v>
      </c>
      <c r="H117" s="396">
        <f>G117+1</f>
        <v>2017</v>
      </c>
      <c r="I117" s="396">
        <f>H117+1</f>
        <v>2018</v>
      </c>
      <c r="J117" s="397">
        <f>I117+1</f>
        <v>2019</v>
      </c>
      <c r="L117" s="184" t="s">
        <v>161</v>
      </c>
      <c r="M117" s="405"/>
      <c r="N117" s="857"/>
      <c r="O117" s="858"/>
      <c r="P117" s="405" t="s">
        <v>34</v>
      </c>
      <c r="Q117" s="396">
        <f>'Module 1 - reference data'!I11</f>
        <v>2016</v>
      </c>
      <c r="R117" s="396">
        <f>Q117+1</f>
        <v>2017</v>
      </c>
      <c r="S117" s="396">
        <f>R117+1</f>
        <v>2018</v>
      </c>
      <c r="T117" s="397">
        <f>S117+1</f>
        <v>2019</v>
      </c>
    </row>
    <row r="118" spans="1:20" ht="31.5" x14ac:dyDescent="0.2">
      <c r="B118" s="303" t="s">
        <v>162</v>
      </c>
      <c r="C118" s="402" t="s">
        <v>133</v>
      </c>
      <c r="D118" s="718" t="s">
        <v>79</v>
      </c>
      <c r="E118" s="854"/>
      <c r="F118" s="172" t="s">
        <v>149</v>
      </c>
      <c r="G118" s="497">
        <f>'Module 4 - water'!D$21/E14</f>
        <v>0</v>
      </c>
      <c r="H118" s="497">
        <f>'Module 4 - water'!E$21/F14</f>
        <v>0</v>
      </c>
      <c r="I118" s="497">
        <f>'Module 4 - water'!F$21/G14</f>
        <v>0</v>
      </c>
      <c r="J118" s="498">
        <f>'Module 4 - water'!G$21/H14</f>
        <v>0</v>
      </c>
      <c r="L118" s="303" t="s">
        <v>163</v>
      </c>
      <c r="M118" s="402" t="s">
        <v>133</v>
      </c>
      <c r="N118" s="718" t="s">
        <v>79</v>
      </c>
      <c r="O118" s="854"/>
      <c r="P118" s="172" t="s">
        <v>149</v>
      </c>
      <c r="Q118" s="497">
        <f>('Module 4 - water'!D$14+'Module 4 - water'!D$15)/E14</f>
        <v>0</v>
      </c>
      <c r="R118" s="497">
        <f>('Module 4 - water'!E$14+'Module 4 - water'!E$15)/F14</f>
        <v>0</v>
      </c>
      <c r="S118" s="497">
        <f>('Module 4 - water'!F$14+'Module 4 - water'!F$15)/G14</f>
        <v>0</v>
      </c>
      <c r="T118" s="498">
        <f>('Module 4 - water'!G$14+'Module 4 - water'!G$15)/H14</f>
        <v>0</v>
      </c>
    </row>
    <row r="119" spans="1:20" ht="31.5" x14ac:dyDescent="0.2">
      <c r="B119" s="303" t="s">
        <v>162</v>
      </c>
      <c r="C119" s="402" t="s">
        <v>133</v>
      </c>
      <c r="D119" s="718" t="s">
        <v>123</v>
      </c>
      <c r="E119" s="854"/>
      <c r="F119" s="172" t="s">
        <v>150</v>
      </c>
      <c r="G119" s="497">
        <f>'Module 4 - water'!D$21/E15</f>
        <v>0</v>
      </c>
      <c r="H119" s="497">
        <f>'Module 4 - water'!E$21/F15</f>
        <v>0</v>
      </c>
      <c r="I119" s="497">
        <f>'Module 4 - water'!F$21/G15</f>
        <v>0</v>
      </c>
      <c r="J119" s="498">
        <f>'Module 4 - water'!G$21/H15</f>
        <v>0</v>
      </c>
      <c r="L119" s="303" t="s">
        <v>163</v>
      </c>
      <c r="M119" s="402" t="s">
        <v>133</v>
      </c>
      <c r="N119" s="718" t="s">
        <v>123</v>
      </c>
      <c r="O119" s="854"/>
      <c r="P119" s="172" t="s">
        <v>150</v>
      </c>
      <c r="Q119" s="497">
        <f>('Module 4 - water'!D$14+'Module 4 - water'!D$15)/E15</f>
        <v>0</v>
      </c>
      <c r="R119" s="497">
        <f>('Module 4 - water'!E$14+'Module 4 - water'!E$15)/F15</f>
        <v>0</v>
      </c>
      <c r="S119" s="497">
        <f>('Module 4 - water'!F$14+'Module 4 - water'!F$15)/G15</f>
        <v>0</v>
      </c>
      <c r="T119" s="498">
        <f>('Module 4 - water'!G$14+'Module 4 - water'!G$15)/H15</f>
        <v>0</v>
      </c>
    </row>
    <row r="120" spans="1:20" ht="31.5" x14ac:dyDescent="0.2">
      <c r="B120" s="303" t="s">
        <v>162</v>
      </c>
      <c r="C120" s="402" t="s">
        <v>133</v>
      </c>
      <c r="D120" s="718" t="s">
        <v>65</v>
      </c>
      <c r="E120" s="854"/>
      <c r="F120" s="172" t="s">
        <v>351</v>
      </c>
      <c r="G120" s="497">
        <f>'Module 4 - water'!D$21/E16</f>
        <v>0</v>
      </c>
      <c r="H120" s="497">
        <f>'Module 4 - water'!E$21/F16</f>
        <v>0</v>
      </c>
      <c r="I120" s="497">
        <f>'Module 4 - water'!F$21/G16</f>
        <v>0</v>
      </c>
      <c r="J120" s="498">
        <f>'Module 4 - water'!G$21/H16</f>
        <v>0</v>
      </c>
      <c r="L120" s="303" t="s">
        <v>163</v>
      </c>
      <c r="M120" s="402" t="s">
        <v>133</v>
      </c>
      <c r="N120" s="718" t="s">
        <v>65</v>
      </c>
      <c r="O120" s="854"/>
      <c r="P120" s="172" t="s">
        <v>351</v>
      </c>
      <c r="Q120" s="497">
        <f>('Module 4 - water'!D$14+'Module 4 - water'!D$15)/E16</f>
        <v>0</v>
      </c>
      <c r="R120" s="497">
        <f>('Module 4 - water'!E$14+'Module 4 - water'!E$15)/F16</f>
        <v>0</v>
      </c>
      <c r="S120" s="497">
        <f>('Module 4 - water'!F$14+'Module 4 - water'!F$15)/G16</f>
        <v>0</v>
      </c>
      <c r="T120" s="498">
        <f>('Module 4 - water'!G$14+'Module 4 - water'!G$15)/H16</f>
        <v>0</v>
      </c>
    </row>
    <row r="121" spans="1:20" ht="31.5" x14ac:dyDescent="0.2">
      <c r="B121" s="303" t="s">
        <v>162</v>
      </c>
      <c r="C121" s="402" t="s">
        <v>133</v>
      </c>
      <c r="D121" s="718" t="s">
        <v>120</v>
      </c>
      <c r="E121" s="854"/>
      <c r="F121" s="172" t="s">
        <v>151</v>
      </c>
      <c r="G121" s="497">
        <f>'Module 4 - water'!D$21/E17</f>
        <v>0</v>
      </c>
      <c r="H121" s="497">
        <f>'Module 4 - water'!E$21/F17</f>
        <v>0</v>
      </c>
      <c r="I121" s="497">
        <f>'Module 4 - water'!F$21/G17</f>
        <v>0</v>
      </c>
      <c r="J121" s="498">
        <f>'Module 4 - water'!G$21/H17</f>
        <v>0</v>
      </c>
      <c r="L121" s="303" t="s">
        <v>163</v>
      </c>
      <c r="M121" s="402" t="s">
        <v>133</v>
      </c>
      <c r="N121" s="718" t="s">
        <v>120</v>
      </c>
      <c r="O121" s="854"/>
      <c r="P121" s="172" t="s">
        <v>151</v>
      </c>
      <c r="Q121" s="497">
        <f>('Module 4 - water'!D$14+'Module 4 - water'!D$15)/E17</f>
        <v>0</v>
      </c>
      <c r="R121" s="497">
        <f>('Module 4 - water'!E$14+'Module 4 - water'!E$15)/F17</f>
        <v>0</v>
      </c>
      <c r="S121" s="497">
        <f>('Module 4 - water'!F$14+'Module 4 - water'!F$15)/G17</f>
        <v>0</v>
      </c>
      <c r="T121" s="498">
        <f>('Module 4 - water'!G$14+'Module 4 - water'!G$15)/H17</f>
        <v>0</v>
      </c>
    </row>
    <row r="122" spans="1:20" ht="31.5" x14ac:dyDescent="0.2">
      <c r="B122" s="303" t="s">
        <v>162</v>
      </c>
      <c r="C122" s="402" t="s">
        <v>133</v>
      </c>
      <c r="D122" s="718" t="s">
        <v>121</v>
      </c>
      <c r="E122" s="854"/>
      <c r="F122" s="172" t="s">
        <v>60</v>
      </c>
      <c r="G122" s="497">
        <f>'Module 4 - water'!D$21/E18</f>
        <v>0</v>
      </c>
      <c r="H122" s="497">
        <f>'Module 4 - water'!E$21/F18</f>
        <v>0</v>
      </c>
      <c r="I122" s="497">
        <f>'Module 4 - water'!F$21/G18</f>
        <v>0</v>
      </c>
      <c r="J122" s="498">
        <f>'Module 4 - water'!G$21/H18</f>
        <v>0</v>
      </c>
      <c r="L122" s="303" t="s">
        <v>163</v>
      </c>
      <c r="M122" s="402" t="s">
        <v>133</v>
      </c>
      <c r="N122" s="718" t="s">
        <v>121</v>
      </c>
      <c r="O122" s="854"/>
      <c r="P122" s="172" t="s">
        <v>60</v>
      </c>
      <c r="Q122" s="497">
        <f>('Module 4 - water'!D$14+'Module 4 - water'!D$15)/E18</f>
        <v>0</v>
      </c>
      <c r="R122" s="497">
        <f>('Module 4 - water'!E$14+'Module 4 - water'!E$15)/F18</f>
        <v>0</v>
      </c>
      <c r="S122" s="497">
        <f>('Module 4 - water'!F$14+'Module 4 - water'!F$15)/G18</f>
        <v>0</v>
      </c>
      <c r="T122" s="498">
        <f>('Module 4 - water'!G$14+'Module 4 - water'!G$15)/H18</f>
        <v>0</v>
      </c>
    </row>
    <row r="123" spans="1:20" ht="31.5" x14ac:dyDescent="0.2">
      <c r="B123" s="303" t="s">
        <v>162</v>
      </c>
      <c r="C123" s="402" t="s">
        <v>133</v>
      </c>
      <c r="D123" s="718" t="s">
        <v>66</v>
      </c>
      <c r="E123" s="854"/>
      <c r="F123" s="173" t="s">
        <v>152</v>
      </c>
      <c r="G123" s="497">
        <f>'Module 4 - water'!D$21/E19</f>
        <v>0</v>
      </c>
      <c r="H123" s="497">
        <f>'Module 4 - water'!E$21/F19</f>
        <v>0</v>
      </c>
      <c r="I123" s="497">
        <f>'Module 4 - water'!F$21/G19</f>
        <v>0</v>
      </c>
      <c r="J123" s="498">
        <f>'Module 4 - water'!G$21/H19</f>
        <v>0</v>
      </c>
      <c r="L123" s="303" t="s">
        <v>163</v>
      </c>
      <c r="M123" s="402" t="s">
        <v>133</v>
      </c>
      <c r="N123" s="718" t="s">
        <v>66</v>
      </c>
      <c r="O123" s="854"/>
      <c r="P123" s="173" t="s">
        <v>152</v>
      </c>
      <c r="Q123" s="497">
        <f>('Module 4 - water'!D$14+'Module 4 - water'!D$15)/E19</f>
        <v>0</v>
      </c>
      <c r="R123" s="497">
        <f>('Module 4 - water'!E$14+'Module 4 - water'!E$15)/F19</f>
        <v>0</v>
      </c>
      <c r="S123" s="497">
        <f>('Module 4 - water'!F$14+'Module 4 - water'!F$15)/G19</f>
        <v>0</v>
      </c>
      <c r="T123" s="498">
        <f>('Module 4 - water'!G$14+'Module 4 - water'!G$15)/H19</f>
        <v>0</v>
      </c>
    </row>
    <row r="124" spans="1:20" ht="31.5" x14ac:dyDescent="0.2">
      <c r="B124" s="303" t="s">
        <v>162</v>
      </c>
      <c r="C124" s="402" t="s">
        <v>133</v>
      </c>
      <c r="D124" s="718" t="s">
        <v>80</v>
      </c>
      <c r="E124" s="854"/>
      <c r="F124" s="403" t="s">
        <v>153</v>
      </c>
      <c r="G124" s="497">
        <f>'Module 4 - water'!D$21/E20</f>
        <v>0</v>
      </c>
      <c r="H124" s="497">
        <f>'Module 4 - water'!E$21/F20</f>
        <v>0</v>
      </c>
      <c r="I124" s="497">
        <f>'Module 4 - water'!F$21/G20</f>
        <v>0</v>
      </c>
      <c r="J124" s="498">
        <f>'Module 4 - water'!G$21/H20</f>
        <v>0</v>
      </c>
      <c r="L124" s="303" t="s">
        <v>163</v>
      </c>
      <c r="M124" s="402" t="s">
        <v>133</v>
      </c>
      <c r="N124" s="718" t="s">
        <v>80</v>
      </c>
      <c r="O124" s="854"/>
      <c r="P124" s="403" t="s">
        <v>153</v>
      </c>
      <c r="Q124" s="497">
        <f>('Module 4 - water'!D$14+'Module 4 - water'!D$15)/E20</f>
        <v>0</v>
      </c>
      <c r="R124" s="497">
        <f>('Module 4 - water'!E$14+'Module 4 - water'!E$15)/F20</f>
        <v>0</v>
      </c>
      <c r="S124" s="497">
        <f>('Module 4 - water'!F$14+'Module 4 - water'!F$15)/G20</f>
        <v>0</v>
      </c>
      <c r="T124" s="498">
        <f>('Module 4 - water'!G$14+'Module 4 - water'!G$15)/H20</f>
        <v>0</v>
      </c>
    </row>
    <row r="125" spans="1:20" ht="48.75" customHeight="1" x14ac:dyDescent="0.2">
      <c r="B125" s="303" t="s">
        <v>162</v>
      </c>
      <c r="C125" s="402" t="s">
        <v>133</v>
      </c>
      <c r="D125" s="718" t="s">
        <v>82</v>
      </c>
      <c r="E125" s="854"/>
      <c r="F125" s="403" t="s">
        <v>154</v>
      </c>
      <c r="G125" s="497">
        <f>'Module 4 - water'!D$21/E21</f>
        <v>0</v>
      </c>
      <c r="H125" s="497">
        <f>'Module 4 - water'!E$21/F21</f>
        <v>0</v>
      </c>
      <c r="I125" s="497">
        <f>'Module 4 - water'!F$21/G21</f>
        <v>0</v>
      </c>
      <c r="J125" s="498">
        <f>'Module 4 - water'!G$21/H21</f>
        <v>0</v>
      </c>
      <c r="L125" s="303" t="s">
        <v>163</v>
      </c>
      <c r="M125" s="402" t="s">
        <v>133</v>
      </c>
      <c r="N125" s="718" t="s">
        <v>82</v>
      </c>
      <c r="O125" s="854"/>
      <c r="P125" s="403" t="s">
        <v>154</v>
      </c>
      <c r="Q125" s="497">
        <f>('Module 4 - water'!D$14+'Module 4 - water'!D$15)/E21</f>
        <v>0</v>
      </c>
      <c r="R125" s="497">
        <f>('Module 4 - water'!E$14+'Module 4 - water'!E$15)/F21</f>
        <v>0</v>
      </c>
      <c r="S125" s="497">
        <f>('Module 4 - water'!F$14+'Module 4 - water'!F$15)/G21</f>
        <v>0</v>
      </c>
      <c r="T125" s="498">
        <f>('Module 4 - water'!G$14+'Module 4 - water'!G$15)/H21</f>
        <v>0</v>
      </c>
    </row>
    <row r="126" spans="1:20" ht="45.75" customHeight="1" x14ac:dyDescent="0.2">
      <c r="B126" s="303" t="s">
        <v>162</v>
      </c>
      <c r="C126" s="402" t="s">
        <v>133</v>
      </c>
      <c r="D126" s="718" t="s">
        <v>85</v>
      </c>
      <c r="E126" s="854"/>
      <c r="F126" s="172" t="s">
        <v>60</v>
      </c>
      <c r="G126" s="497">
        <f>'Module 4 - water'!D$21/E22</f>
        <v>0</v>
      </c>
      <c r="H126" s="497">
        <f>'Module 4 - water'!E$21/F22</f>
        <v>0</v>
      </c>
      <c r="I126" s="497">
        <f>'Module 4 - water'!F$21/G22</f>
        <v>0</v>
      </c>
      <c r="J126" s="498">
        <f>'Module 4 - water'!G$21/H22</f>
        <v>0</v>
      </c>
      <c r="L126" s="303" t="s">
        <v>163</v>
      </c>
      <c r="M126" s="402" t="s">
        <v>133</v>
      </c>
      <c r="N126" s="718" t="s">
        <v>85</v>
      </c>
      <c r="O126" s="854"/>
      <c r="P126" s="172" t="s">
        <v>60</v>
      </c>
      <c r="Q126" s="497">
        <f>('Module 4 - water'!D$14+'Module 4 - water'!D$15)/E22</f>
        <v>0</v>
      </c>
      <c r="R126" s="497">
        <f>('Module 4 - water'!E$14+'Module 4 - water'!E$15)/F22</f>
        <v>0</v>
      </c>
      <c r="S126" s="497">
        <f>('Module 4 - water'!F$14+'Module 4 - water'!F$15)/G22</f>
        <v>0</v>
      </c>
      <c r="T126" s="498">
        <f>('Module 4 - water'!G$14+'Module 4 - water'!G$15)/H22</f>
        <v>0</v>
      </c>
    </row>
    <row r="127" spans="1:20" ht="31.5" x14ac:dyDescent="0.2">
      <c r="B127" s="303" t="s">
        <v>162</v>
      </c>
      <c r="C127" s="402" t="s">
        <v>133</v>
      </c>
      <c r="D127" s="718" t="s">
        <v>122</v>
      </c>
      <c r="E127" s="854"/>
      <c r="F127" s="172" t="s">
        <v>155</v>
      </c>
      <c r="G127" s="497">
        <f>'Module 4 - water'!D$21/E23</f>
        <v>0</v>
      </c>
      <c r="H127" s="497">
        <f>'Module 4 - water'!E$21/F23</f>
        <v>0</v>
      </c>
      <c r="I127" s="497">
        <f>'Module 4 - water'!F$21/G23</f>
        <v>0</v>
      </c>
      <c r="J127" s="498">
        <f>'Module 4 - water'!G$21/H23</f>
        <v>0</v>
      </c>
      <c r="L127" s="303" t="s">
        <v>163</v>
      </c>
      <c r="M127" s="402" t="s">
        <v>133</v>
      </c>
      <c r="N127" s="718" t="s">
        <v>122</v>
      </c>
      <c r="O127" s="854"/>
      <c r="P127" s="172" t="s">
        <v>155</v>
      </c>
      <c r="Q127" s="497">
        <f>('Module 4 - water'!D$14+'Module 4 - water'!D$15)/E23</f>
        <v>0</v>
      </c>
      <c r="R127" s="497">
        <f>('Module 4 - water'!E$14+'Module 4 - water'!E$15)/F23</f>
        <v>0</v>
      </c>
      <c r="S127" s="497">
        <f>('Module 4 - water'!F$14+'Module 4 - water'!F$15)/G23</f>
        <v>0</v>
      </c>
      <c r="T127" s="498">
        <f>('Module 4 - water'!G$14+'Module 4 - water'!G$15)/H23</f>
        <v>0</v>
      </c>
    </row>
    <row r="128" spans="1:20" ht="32.25" thickBot="1" x14ac:dyDescent="0.25">
      <c r="B128" s="406" t="s">
        <v>162</v>
      </c>
      <c r="C128" s="407" t="s">
        <v>133</v>
      </c>
      <c r="D128" s="855" t="s">
        <v>83</v>
      </c>
      <c r="E128" s="856"/>
      <c r="F128" s="408" t="s">
        <v>156</v>
      </c>
      <c r="G128" s="499">
        <f>'Module 4 - water'!D$21/E24</f>
        <v>0</v>
      </c>
      <c r="H128" s="499">
        <f>'Module 4 - water'!E$21/F24</f>
        <v>0</v>
      </c>
      <c r="I128" s="499">
        <f>'Module 4 - water'!F$21/G24</f>
        <v>0</v>
      </c>
      <c r="J128" s="500">
        <f>'Module 4 - water'!G$21/H24</f>
        <v>0</v>
      </c>
      <c r="L128" s="406" t="s">
        <v>163</v>
      </c>
      <c r="M128" s="407" t="s">
        <v>133</v>
      </c>
      <c r="N128" s="855" t="s">
        <v>83</v>
      </c>
      <c r="O128" s="856"/>
      <c r="P128" s="408" t="s">
        <v>156</v>
      </c>
      <c r="Q128" s="499">
        <f>('Module 4 - water'!D$14+'Module 4 - water'!D$15)/E24</f>
        <v>0</v>
      </c>
      <c r="R128" s="499">
        <f>('Module 4 - water'!E$14+'Module 4 - water'!E$15)/F24</f>
        <v>0</v>
      </c>
      <c r="S128" s="499">
        <f>('Module 4 - water'!F$14+'Module 4 - water'!F$15)/G24</f>
        <v>0</v>
      </c>
      <c r="T128" s="500">
        <f>('Module 4 - water'!G$14+'Module 4 - water'!G$15)/H24</f>
        <v>0</v>
      </c>
    </row>
    <row r="129" spans="1:20" ht="15.75" x14ac:dyDescent="0.2">
      <c r="A129" s="83"/>
      <c r="B129" s="85"/>
      <c r="C129" s="130"/>
      <c r="D129" s="366"/>
      <c r="E129" s="157"/>
      <c r="F129" s="369"/>
      <c r="G129" s="379"/>
      <c r="H129" s="379"/>
      <c r="I129" s="379"/>
      <c r="J129" s="379"/>
    </row>
    <row r="130" spans="1:20" ht="15.75" thickBot="1" x14ac:dyDescent="0.25">
      <c r="A130" s="83"/>
      <c r="B130" s="159"/>
      <c r="C130" s="159"/>
      <c r="D130" s="159"/>
      <c r="E130" s="159"/>
      <c r="F130" s="369"/>
      <c r="G130" s="386"/>
      <c r="H130" s="386"/>
      <c r="I130" s="386"/>
    </row>
    <row r="131" spans="1:20" ht="15.75" x14ac:dyDescent="0.2">
      <c r="B131" s="184" t="s">
        <v>161</v>
      </c>
      <c r="C131" s="405"/>
      <c r="D131" s="857"/>
      <c r="E131" s="858"/>
      <c r="F131" s="405" t="s">
        <v>34</v>
      </c>
      <c r="G131" s="396">
        <f>'Module 1 - reference data'!I11</f>
        <v>2016</v>
      </c>
      <c r="H131" s="396">
        <f>G131+1</f>
        <v>2017</v>
      </c>
      <c r="I131" s="396">
        <f>H131+1</f>
        <v>2018</v>
      </c>
      <c r="J131" s="397">
        <f>I131+1</f>
        <v>2019</v>
      </c>
      <c r="L131" s="184" t="s">
        <v>397</v>
      </c>
      <c r="M131" s="405"/>
      <c r="N131" s="857"/>
      <c r="O131" s="858"/>
      <c r="P131" s="405" t="s">
        <v>34</v>
      </c>
      <c r="Q131" s="396">
        <f>'Module 1 - reference data'!I11</f>
        <v>2016</v>
      </c>
      <c r="R131" s="396">
        <f>Q131+1</f>
        <v>2017</v>
      </c>
      <c r="S131" s="396">
        <f>R131+1</f>
        <v>2018</v>
      </c>
      <c r="T131" s="397">
        <f>S131+1</f>
        <v>2019</v>
      </c>
    </row>
    <row r="132" spans="1:20" ht="31.5" x14ac:dyDescent="0.2">
      <c r="B132" s="303" t="s">
        <v>399</v>
      </c>
      <c r="C132" s="402" t="s">
        <v>133</v>
      </c>
      <c r="D132" s="718" t="s">
        <v>79</v>
      </c>
      <c r="E132" s="854"/>
      <c r="F132" s="172" t="s">
        <v>149</v>
      </c>
      <c r="G132" s="497">
        <f>('Module 4 - water'!D$17+'Module 4 - water'!D$18+'Module 4 - water'!D$19)/E14</f>
        <v>0</v>
      </c>
      <c r="H132" s="497">
        <f>('Module 4 - water'!E$17+'Module 4 - water'!E$18+'Module 4 - water'!E$19)/F14</f>
        <v>0</v>
      </c>
      <c r="I132" s="497">
        <f>('Module 4 - water'!F$17+'Module 4 - water'!F$18+'Module 4 - water'!F$19)/G14</f>
        <v>0</v>
      </c>
      <c r="J132" s="498">
        <f>('Module 4 - water'!G$17+'Module 4 - water'!G$18+'Module 4 - water'!G$19)/H14</f>
        <v>0</v>
      </c>
      <c r="L132" s="303" t="s">
        <v>398</v>
      </c>
      <c r="M132" s="402" t="s">
        <v>133</v>
      </c>
      <c r="N132" s="718" t="s">
        <v>79</v>
      </c>
      <c r="O132" s="854"/>
      <c r="P132" s="172" t="s">
        <v>149</v>
      </c>
      <c r="Q132" s="497">
        <f>('Module 4 - water'!D$30+'Module 4 - water'!D$33)/E14</f>
        <v>0</v>
      </c>
      <c r="R132" s="497">
        <f>('Module 4 - water'!E$30+'Module 4 - water'!E$33)/F14</f>
        <v>0</v>
      </c>
      <c r="S132" s="497">
        <f>('Module 4 - water'!F$30+'Module 4 - water'!F$33)/G14</f>
        <v>0</v>
      </c>
      <c r="T132" s="498">
        <f>('Module 4 - water'!G$30+'Module 4 - water'!G$33)/H14</f>
        <v>0</v>
      </c>
    </row>
    <row r="133" spans="1:20" ht="31.5" x14ac:dyDescent="0.2">
      <c r="B133" s="303" t="s">
        <v>399</v>
      </c>
      <c r="C133" s="402" t="s">
        <v>133</v>
      </c>
      <c r="D133" s="718" t="s">
        <v>123</v>
      </c>
      <c r="E133" s="854"/>
      <c r="F133" s="172" t="s">
        <v>150</v>
      </c>
      <c r="G133" s="497">
        <f>('Module 4 - water'!D$17+'Module 4 - water'!D$18+'Module 4 - water'!D$19)/E15</f>
        <v>0</v>
      </c>
      <c r="H133" s="497">
        <f>('Module 4 - water'!E$17+'Module 4 - water'!E$18+'Module 4 - water'!E$19)/F15</f>
        <v>0</v>
      </c>
      <c r="I133" s="497">
        <f>('Module 4 - water'!F$17+'Module 4 - water'!F$18+'Module 4 - water'!F$19)/G15</f>
        <v>0</v>
      </c>
      <c r="J133" s="498">
        <f>('Module 4 - water'!G$17+'Module 4 - water'!G$18+'Module 4 - water'!G$19)/H15</f>
        <v>0</v>
      </c>
      <c r="L133" s="303" t="s">
        <v>398</v>
      </c>
      <c r="M133" s="402" t="s">
        <v>133</v>
      </c>
      <c r="N133" s="718" t="s">
        <v>123</v>
      </c>
      <c r="O133" s="854"/>
      <c r="P133" s="172" t="s">
        <v>150</v>
      </c>
      <c r="Q133" s="497">
        <f>('Module 4 - water'!D$30+'Module 4 - water'!D$33)/E15</f>
        <v>0</v>
      </c>
      <c r="R133" s="497">
        <f>('Module 4 - water'!E$30+'Module 4 - water'!E$33)/F15</f>
        <v>0</v>
      </c>
      <c r="S133" s="497">
        <f>('Module 4 - water'!F$30+'Module 4 - water'!F$33)/G15</f>
        <v>0</v>
      </c>
      <c r="T133" s="498">
        <f>('Module 4 - water'!G$30+'Module 4 - water'!G$33)/H15</f>
        <v>0</v>
      </c>
    </row>
    <row r="134" spans="1:20" ht="31.5" x14ac:dyDescent="0.2">
      <c r="B134" s="303" t="s">
        <v>399</v>
      </c>
      <c r="C134" s="402" t="s">
        <v>133</v>
      </c>
      <c r="D134" s="718" t="s">
        <v>65</v>
      </c>
      <c r="E134" s="854"/>
      <c r="F134" s="172" t="s">
        <v>351</v>
      </c>
      <c r="G134" s="497">
        <f>('Module 4 - water'!D$17+'Module 4 - water'!D$18+'Module 4 - water'!D$19)/E16</f>
        <v>0</v>
      </c>
      <c r="H134" s="497">
        <f>('Module 4 - water'!E$17+'Module 4 - water'!E$18+'Module 4 - water'!E$19)/F16</f>
        <v>0</v>
      </c>
      <c r="I134" s="497">
        <f>('Module 4 - water'!F$17+'Module 4 - water'!F$18+'Module 4 - water'!F$19)/G16</f>
        <v>0</v>
      </c>
      <c r="J134" s="498">
        <f>('Module 4 - water'!G$17+'Module 4 - water'!G$18+'Module 4 - water'!G$19)/H16</f>
        <v>0</v>
      </c>
      <c r="L134" s="303" t="s">
        <v>398</v>
      </c>
      <c r="M134" s="402" t="s">
        <v>133</v>
      </c>
      <c r="N134" s="718" t="s">
        <v>65</v>
      </c>
      <c r="O134" s="854"/>
      <c r="P134" s="172" t="s">
        <v>351</v>
      </c>
      <c r="Q134" s="497">
        <f>('Module 4 - water'!D$30+'Module 4 - water'!D$33)/E16</f>
        <v>0</v>
      </c>
      <c r="R134" s="497">
        <f>('Module 4 - water'!E$30+'Module 4 - water'!E$33)/F16</f>
        <v>0</v>
      </c>
      <c r="S134" s="497">
        <f>('Module 4 - water'!F$30+'Module 4 - water'!F$33)/G16</f>
        <v>0</v>
      </c>
      <c r="T134" s="498">
        <f>('Module 4 - water'!G$30+'Module 4 - water'!G$33)/H16</f>
        <v>0</v>
      </c>
    </row>
    <row r="135" spans="1:20" ht="31.5" x14ac:dyDescent="0.2">
      <c r="B135" s="303" t="s">
        <v>399</v>
      </c>
      <c r="C135" s="402" t="s">
        <v>133</v>
      </c>
      <c r="D135" s="718" t="s">
        <v>120</v>
      </c>
      <c r="E135" s="854"/>
      <c r="F135" s="172" t="s">
        <v>151</v>
      </c>
      <c r="G135" s="497">
        <f>('Module 4 - water'!D$17+'Module 4 - water'!D$18+'Module 4 - water'!D$19)/E17</f>
        <v>0</v>
      </c>
      <c r="H135" s="497">
        <f>('Module 4 - water'!E$17+'Module 4 - water'!E$18+'Module 4 - water'!E$19)/F17</f>
        <v>0</v>
      </c>
      <c r="I135" s="497">
        <f>('Module 4 - water'!F$17+'Module 4 - water'!F$18+'Module 4 - water'!F$19)/G17</f>
        <v>0</v>
      </c>
      <c r="J135" s="498">
        <f>('Module 4 - water'!G$17+'Module 4 - water'!G$18+'Module 4 - water'!G$19)/H17</f>
        <v>0</v>
      </c>
      <c r="L135" s="303" t="s">
        <v>398</v>
      </c>
      <c r="M135" s="402" t="s">
        <v>133</v>
      </c>
      <c r="N135" s="718" t="s">
        <v>120</v>
      </c>
      <c r="O135" s="854"/>
      <c r="P135" s="172" t="s">
        <v>151</v>
      </c>
      <c r="Q135" s="497">
        <f>('Module 4 - water'!D$30+'Module 4 - water'!D$33)/E17</f>
        <v>0</v>
      </c>
      <c r="R135" s="497">
        <f>('Module 4 - water'!E$30+'Module 4 - water'!E$33)/F17</f>
        <v>0</v>
      </c>
      <c r="S135" s="497">
        <f>('Module 4 - water'!F$30+'Module 4 - water'!F$33)/G17</f>
        <v>0</v>
      </c>
      <c r="T135" s="498">
        <f>('Module 4 - water'!G$30+'Module 4 - water'!G$33)/H17</f>
        <v>0</v>
      </c>
    </row>
    <row r="136" spans="1:20" ht="31.5" x14ac:dyDescent="0.2">
      <c r="B136" s="303" t="s">
        <v>399</v>
      </c>
      <c r="C136" s="402" t="s">
        <v>133</v>
      </c>
      <c r="D136" s="718" t="s">
        <v>121</v>
      </c>
      <c r="E136" s="854"/>
      <c r="F136" s="172" t="s">
        <v>60</v>
      </c>
      <c r="G136" s="497">
        <f>('Module 4 - water'!D$17+'Module 4 - water'!D$18+'Module 4 - water'!D$19)/E18</f>
        <v>0</v>
      </c>
      <c r="H136" s="497">
        <f>('Module 4 - water'!E$17+'Module 4 - water'!E$18+'Module 4 - water'!E$19)/F18</f>
        <v>0</v>
      </c>
      <c r="I136" s="497">
        <f>('Module 4 - water'!F$17+'Module 4 - water'!F$18+'Module 4 - water'!F$19)/G18</f>
        <v>0</v>
      </c>
      <c r="J136" s="498">
        <f>('Module 4 - water'!G$17+'Module 4 - water'!G$18+'Module 4 - water'!G$19)/H18</f>
        <v>0</v>
      </c>
      <c r="L136" s="303" t="s">
        <v>398</v>
      </c>
      <c r="M136" s="402" t="s">
        <v>133</v>
      </c>
      <c r="N136" s="718" t="s">
        <v>121</v>
      </c>
      <c r="O136" s="854"/>
      <c r="P136" s="172" t="s">
        <v>60</v>
      </c>
      <c r="Q136" s="497">
        <f>('Module 4 - water'!D$30+'Module 4 - water'!D$33)/E18</f>
        <v>0</v>
      </c>
      <c r="R136" s="497">
        <f>('Module 4 - water'!E$30+'Module 4 - water'!E$33)/F18</f>
        <v>0</v>
      </c>
      <c r="S136" s="497">
        <f>('Module 4 - water'!F$30+'Module 4 - water'!F$33)/G18</f>
        <v>0</v>
      </c>
      <c r="T136" s="498">
        <f>('Module 4 - water'!G$30+'Module 4 - water'!G$33)/H18</f>
        <v>0</v>
      </c>
    </row>
    <row r="137" spans="1:20" ht="31.5" x14ac:dyDescent="0.2">
      <c r="B137" s="303" t="s">
        <v>399</v>
      </c>
      <c r="C137" s="402" t="s">
        <v>133</v>
      </c>
      <c r="D137" s="718" t="s">
        <v>66</v>
      </c>
      <c r="E137" s="854"/>
      <c r="F137" s="173" t="s">
        <v>152</v>
      </c>
      <c r="G137" s="497">
        <f>('Module 4 - water'!D$17+'Module 4 - water'!D$18+'Module 4 - water'!D$19)/E19</f>
        <v>0</v>
      </c>
      <c r="H137" s="497">
        <f>('Module 4 - water'!E$17+'Module 4 - water'!E$18+'Module 4 - water'!E$19)/F19</f>
        <v>0</v>
      </c>
      <c r="I137" s="497">
        <f>('Module 4 - water'!F$17+'Module 4 - water'!F$18+'Module 4 - water'!F$19)/G19</f>
        <v>0</v>
      </c>
      <c r="J137" s="498">
        <f>('Module 4 - water'!G$17+'Module 4 - water'!G$18+'Module 4 - water'!G$19)/H19</f>
        <v>0</v>
      </c>
      <c r="L137" s="303" t="s">
        <v>398</v>
      </c>
      <c r="M137" s="402" t="s">
        <v>133</v>
      </c>
      <c r="N137" s="718" t="s">
        <v>66</v>
      </c>
      <c r="O137" s="854"/>
      <c r="P137" s="173" t="s">
        <v>152</v>
      </c>
      <c r="Q137" s="497">
        <f>('Module 4 - water'!D$30+'Module 4 - water'!D$33)/E19</f>
        <v>0</v>
      </c>
      <c r="R137" s="497">
        <f>('Module 4 - water'!E$30+'Module 4 - water'!E$33)/F19</f>
        <v>0</v>
      </c>
      <c r="S137" s="497">
        <f>('Module 4 - water'!F$30+'Module 4 - water'!F$33)/G19</f>
        <v>0</v>
      </c>
      <c r="T137" s="498">
        <f>('Module 4 - water'!G$30+'Module 4 - water'!G$33)/H19</f>
        <v>0</v>
      </c>
    </row>
    <row r="138" spans="1:20" ht="31.5" x14ac:dyDescent="0.2">
      <c r="B138" s="303" t="s">
        <v>399</v>
      </c>
      <c r="C138" s="402" t="s">
        <v>133</v>
      </c>
      <c r="D138" s="718" t="s">
        <v>80</v>
      </c>
      <c r="E138" s="854"/>
      <c r="F138" s="403" t="s">
        <v>153</v>
      </c>
      <c r="G138" s="497">
        <f>('Module 4 - water'!D$17+'Module 4 - water'!D$18+'Module 4 - water'!D$19)/E20</f>
        <v>0</v>
      </c>
      <c r="H138" s="497">
        <f>('Module 4 - water'!E$17+'Module 4 - water'!E$18+'Module 4 - water'!E$19)/F20</f>
        <v>0</v>
      </c>
      <c r="I138" s="497">
        <f>('Module 4 - water'!F$17+'Module 4 - water'!F$18+'Module 4 - water'!F$19)/G20</f>
        <v>0</v>
      </c>
      <c r="J138" s="498">
        <f>('Module 4 - water'!G$17+'Module 4 - water'!G$18+'Module 4 - water'!G$19)/H20</f>
        <v>0</v>
      </c>
      <c r="L138" s="303" t="s">
        <v>398</v>
      </c>
      <c r="M138" s="402" t="s">
        <v>133</v>
      </c>
      <c r="N138" s="718" t="s">
        <v>80</v>
      </c>
      <c r="O138" s="854"/>
      <c r="P138" s="403" t="s">
        <v>153</v>
      </c>
      <c r="Q138" s="497">
        <f>('Module 4 - water'!D$30+'Module 4 - water'!D$33)/E20</f>
        <v>0</v>
      </c>
      <c r="R138" s="497">
        <f>('Module 4 - water'!E$30+'Module 4 - water'!E$33)/F20</f>
        <v>0</v>
      </c>
      <c r="S138" s="497">
        <f>('Module 4 - water'!F$30+'Module 4 - water'!F$33)/G20</f>
        <v>0</v>
      </c>
      <c r="T138" s="498">
        <f>('Module 4 - water'!G$30+'Module 4 - water'!G$33)/H20</f>
        <v>0</v>
      </c>
    </row>
    <row r="139" spans="1:20" ht="48.75" customHeight="1" x14ac:dyDescent="0.2">
      <c r="B139" s="303" t="s">
        <v>399</v>
      </c>
      <c r="C139" s="402" t="s">
        <v>133</v>
      </c>
      <c r="D139" s="718" t="s">
        <v>82</v>
      </c>
      <c r="E139" s="854"/>
      <c r="F139" s="403" t="s">
        <v>154</v>
      </c>
      <c r="G139" s="497">
        <f>('Module 4 - water'!D$17+'Module 4 - water'!D$18+'Module 4 - water'!D$19)/E21</f>
        <v>0</v>
      </c>
      <c r="H139" s="497">
        <f>('Module 4 - water'!E$17+'Module 4 - water'!E$18+'Module 4 - water'!E$19)/F21</f>
        <v>0</v>
      </c>
      <c r="I139" s="497">
        <f>('Module 4 - water'!F$17+'Module 4 - water'!F$18+'Module 4 - water'!F$19)/G21</f>
        <v>0</v>
      </c>
      <c r="J139" s="498">
        <f>('Module 4 - water'!G$17+'Module 4 - water'!G$18+'Module 4 - water'!G$19)/H21</f>
        <v>0</v>
      </c>
      <c r="L139" s="303" t="s">
        <v>398</v>
      </c>
      <c r="M139" s="402" t="s">
        <v>133</v>
      </c>
      <c r="N139" s="718" t="s">
        <v>82</v>
      </c>
      <c r="O139" s="854"/>
      <c r="P139" s="403" t="s">
        <v>154</v>
      </c>
      <c r="Q139" s="497">
        <f>('Module 4 - water'!D$30+'Module 4 - water'!D$33)/E21</f>
        <v>0</v>
      </c>
      <c r="R139" s="497">
        <f>('Module 4 - water'!E$30+'Module 4 - water'!E$33)/F21</f>
        <v>0</v>
      </c>
      <c r="S139" s="497">
        <f>('Module 4 - water'!F$30+'Module 4 - water'!F$33)/G21</f>
        <v>0</v>
      </c>
      <c r="T139" s="498">
        <f>('Module 4 - water'!G$30+'Module 4 - water'!G$33)/H21</f>
        <v>0</v>
      </c>
    </row>
    <row r="140" spans="1:20" ht="45.75" customHeight="1" x14ac:dyDescent="0.2">
      <c r="B140" s="303" t="s">
        <v>399</v>
      </c>
      <c r="C140" s="402" t="s">
        <v>133</v>
      </c>
      <c r="D140" s="718" t="s">
        <v>85</v>
      </c>
      <c r="E140" s="854"/>
      <c r="F140" s="172" t="s">
        <v>60</v>
      </c>
      <c r="G140" s="497">
        <f>('Module 4 - water'!D$17+'Module 4 - water'!D$18+'Module 4 - water'!D$19)/E22</f>
        <v>0</v>
      </c>
      <c r="H140" s="497">
        <f>('Module 4 - water'!E$17+'Module 4 - water'!E$18+'Module 4 - water'!E$19)/F22</f>
        <v>0</v>
      </c>
      <c r="I140" s="497">
        <f>('Module 4 - water'!F$17+'Module 4 - water'!F$18+'Module 4 - water'!F$19)/G22</f>
        <v>0</v>
      </c>
      <c r="J140" s="498">
        <f>('Module 4 - water'!G$17+'Module 4 - water'!G$18+'Module 4 - water'!G$19)/H22</f>
        <v>0</v>
      </c>
      <c r="L140" s="303" t="s">
        <v>398</v>
      </c>
      <c r="M140" s="402" t="s">
        <v>133</v>
      </c>
      <c r="N140" s="718" t="s">
        <v>85</v>
      </c>
      <c r="O140" s="854"/>
      <c r="P140" s="172" t="s">
        <v>60</v>
      </c>
      <c r="Q140" s="497">
        <f>('Module 4 - water'!D$30+'Module 4 - water'!D$33)/E22</f>
        <v>0</v>
      </c>
      <c r="R140" s="497">
        <f>('Module 4 - water'!E$30+'Module 4 - water'!E$33)/F22</f>
        <v>0</v>
      </c>
      <c r="S140" s="497">
        <f>('Module 4 - water'!F$30+'Module 4 - water'!F$33)/G22</f>
        <v>0</v>
      </c>
      <c r="T140" s="498">
        <f>('Module 4 - water'!G$30+'Module 4 - water'!G$33)/H22</f>
        <v>0</v>
      </c>
    </row>
    <row r="141" spans="1:20" ht="31.5" x14ac:dyDescent="0.2">
      <c r="B141" s="303" t="s">
        <v>399</v>
      </c>
      <c r="C141" s="402" t="s">
        <v>133</v>
      </c>
      <c r="D141" s="718" t="s">
        <v>122</v>
      </c>
      <c r="E141" s="854"/>
      <c r="F141" s="172" t="s">
        <v>155</v>
      </c>
      <c r="G141" s="497">
        <f>('Module 4 - water'!D$17+'Module 4 - water'!D$18+'Module 4 - water'!D$19)/E23</f>
        <v>0</v>
      </c>
      <c r="H141" s="497">
        <f>('Module 4 - water'!E$17+'Module 4 - water'!E$18+'Module 4 - water'!E$19)/F23</f>
        <v>0</v>
      </c>
      <c r="I141" s="497">
        <f>('Module 4 - water'!F$17+'Module 4 - water'!F$18+'Module 4 - water'!F$19)/G23</f>
        <v>0</v>
      </c>
      <c r="J141" s="498">
        <f>('Module 4 - water'!G$17+'Module 4 - water'!G$18+'Module 4 - water'!G$19)/H23</f>
        <v>0</v>
      </c>
      <c r="L141" s="303" t="s">
        <v>398</v>
      </c>
      <c r="M141" s="402" t="s">
        <v>133</v>
      </c>
      <c r="N141" s="718" t="s">
        <v>122</v>
      </c>
      <c r="O141" s="854"/>
      <c r="P141" s="172" t="s">
        <v>155</v>
      </c>
      <c r="Q141" s="497">
        <f>('Module 4 - water'!D$30+'Module 4 - water'!D$33)/E23</f>
        <v>0</v>
      </c>
      <c r="R141" s="497">
        <f>('Module 4 - water'!E$30+'Module 4 - water'!E$33)/F23</f>
        <v>0</v>
      </c>
      <c r="S141" s="497">
        <f>('Module 4 - water'!F$30+'Module 4 - water'!F$33)/G23</f>
        <v>0</v>
      </c>
      <c r="T141" s="498">
        <f>('Module 4 - water'!G$30+'Module 4 - water'!G$33)/H23</f>
        <v>0</v>
      </c>
    </row>
    <row r="142" spans="1:20" ht="32.25" thickBot="1" x14ac:dyDescent="0.25">
      <c r="B142" s="303" t="s">
        <v>399</v>
      </c>
      <c r="C142" s="407" t="s">
        <v>133</v>
      </c>
      <c r="D142" s="855" t="s">
        <v>83</v>
      </c>
      <c r="E142" s="856"/>
      <c r="F142" s="408" t="s">
        <v>156</v>
      </c>
      <c r="G142" s="499">
        <f>('Module 4 - water'!D$17+'Module 4 - water'!D$18+'Module 4 - water'!D$19)/E24</f>
        <v>0</v>
      </c>
      <c r="H142" s="499">
        <f>('Module 4 - water'!E$17+'Module 4 - water'!E$18+'Module 4 - water'!E$19)/F24</f>
        <v>0</v>
      </c>
      <c r="I142" s="499">
        <f>('Module 4 - water'!F$17+'Module 4 - water'!F$18+'Module 4 - water'!F$19)/G24</f>
        <v>0</v>
      </c>
      <c r="J142" s="500">
        <f>('Module 4 - water'!G$17+'Module 4 - water'!G$18+'Module 4 - water'!G$19)/H24</f>
        <v>0</v>
      </c>
      <c r="L142" s="303" t="s">
        <v>398</v>
      </c>
      <c r="M142" s="407" t="s">
        <v>133</v>
      </c>
      <c r="N142" s="855" t="s">
        <v>83</v>
      </c>
      <c r="O142" s="856"/>
      <c r="P142" s="408" t="s">
        <v>156</v>
      </c>
      <c r="Q142" s="499">
        <f>('Module 4 - water'!D$30+'Module 4 - water'!D$33)/E24</f>
        <v>0</v>
      </c>
      <c r="R142" s="499">
        <f>('Module 4 - water'!E$30+'Module 4 - water'!E$33)/F24</f>
        <v>0</v>
      </c>
      <c r="S142" s="499">
        <f>('Module 4 - water'!F$30+'Module 4 - water'!F$33)/G24</f>
        <v>0</v>
      </c>
      <c r="T142" s="500">
        <f>('Module 4 - water'!G$30+'Module 4 - water'!G$33)/H24</f>
        <v>0</v>
      </c>
    </row>
    <row r="143" spans="1:20" ht="15.75" x14ac:dyDescent="0.2">
      <c r="A143" s="83"/>
      <c r="B143" s="85"/>
      <c r="C143" s="130"/>
      <c r="D143" s="366"/>
      <c r="E143" s="157"/>
      <c r="F143" s="369"/>
      <c r="G143" s="379"/>
      <c r="H143" s="379"/>
      <c r="I143" s="379"/>
      <c r="J143" s="379"/>
    </row>
    <row r="144" spans="1:20" ht="15.75" x14ac:dyDescent="0.2">
      <c r="B144" s="66" t="s">
        <v>90</v>
      </c>
      <c r="C144" s="66"/>
      <c r="D144" s="66"/>
      <c r="E144" s="66"/>
      <c r="F144" s="369"/>
      <c r="G144" s="386"/>
      <c r="H144" s="386"/>
      <c r="I144" s="386"/>
      <c r="L144" s="66"/>
      <c r="M144" s="66"/>
      <c r="N144" s="66"/>
      <c r="O144" s="66"/>
      <c r="P144" s="369"/>
      <c r="Q144" s="386"/>
      <c r="R144" s="386"/>
      <c r="S144" s="386"/>
    </row>
    <row r="145" spans="1:20" ht="15.75" thickBot="1" x14ac:dyDescent="0.25">
      <c r="A145" s="83"/>
      <c r="B145" s="387"/>
      <c r="C145" s="387"/>
      <c r="D145" s="387"/>
      <c r="E145" s="387"/>
      <c r="F145" s="371"/>
      <c r="G145" s="388"/>
      <c r="H145" s="388"/>
      <c r="I145" s="388"/>
      <c r="L145" s="387"/>
      <c r="M145" s="387"/>
      <c r="N145" s="387"/>
      <c r="O145" s="387"/>
      <c r="P145" s="371"/>
      <c r="Q145" s="388"/>
      <c r="R145" s="388"/>
      <c r="S145" s="388"/>
    </row>
    <row r="146" spans="1:20" ht="15.75" x14ac:dyDescent="0.2">
      <c r="B146" s="184" t="s">
        <v>158</v>
      </c>
      <c r="C146" s="405"/>
      <c r="D146" s="857"/>
      <c r="E146" s="858"/>
      <c r="F146" s="405" t="s">
        <v>34</v>
      </c>
      <c r="G146" s="396">
        <f>'Module 1 - reference data'!I11</f>
        <v>2016</v>
      </c>
      <c r="H146" s="396">
        <f>G146+1</f>
        <v>2017</v>
      </c>
      <c r="I146" s="396">
        <f>H146+1</f>
        <v>2018</v>
      </c>
      <c r="J146" s="397">
        <f>I146+1</f>
        <v>2019</v>
      </c>
      <c r="L146" s="184" t="s">
        <v>158</v>
      </c>
      <c r="M146" s="405"/>
      <c r="N146" s="857"/>
      <c r="O146" s="858"/>
      <c r="P146" s="405" t="s">
        <v>34</v>
      </c>
      <c r="Q146" s="396">
        <f>'Module 1 - reference data'!I11</f>
        <v>2016</v>
      </c>
      <c r="R146" s="396">
        <f>Q146+1</f>
        <v>2017</v>
      </c>
      <c r="S146" s="396">
        <f>R146+1</f>
        <v>2018</v>
      </c>
      <c r="T146" s="397">
        <f>S146+1</f>
        <v>2019</v>
      </c>
    </row>
    <row r="147" spans="1:20" ht="31.5" customHeight="1" x14ac:dyDescent="0.2">
      <c r="B147" s="303" t="s">
        <v>160</v>
      </c>
      <c r="C147" s="402" t="s">
        <v>133</v>
      </c>
      <c r="D147" s="718" t="s">
        <v>79</v>
      </c>
      <c r="E147" s="854"/>
      <c r="F147" s="172" t="s">
        <v>149</v>
      </c>
      <c r="G147" s="497">
        <f>'Module 5 - waste'!$G$68/E14</f>
        <v>0</v>
      </c>
      <c r="H147" s="497">
        <f>'Module 5 - waste'!$J$68/F14</f>
        <v>0</v>
      </c>
      <c r="I147" s="497">
        <f>'Module 5 - waste'!$M$68/G14</f>
        <v>0</v>
      </c>
      <c r="J147" s="498">
        <f>'Module 5 - waste'!$P$68/H14</f>
        <v>0</v>
      </c>
      <c r="L147" s="303" t="s">
        <v>159</v>
      </c>
      <c r="M147" s="402" t="s">
        <v>133</v>
      </c>
      <c r="N147" s="718" t="s">
        <v>79</v>
      </c>
      <c r="O147" s="854"/>
      <c r="P147" s="172" t="s">
        <v>149</v>
      </c>
      <c r="Q147" s="497">
        <f>'Module 5 - waste'!$G$66/E14</f>
        <v>0</v>
      </c>
      <c r="R147" s="497">
        <f>'Module 5 - waste'!$J$66/F14</f>
        <v>0</v>
      </c>
      <c r="S147" s="497">
        <f>'Module 5 - waste'!$M$66/G14</f>
        <v>0</v>
      </c>
      <c r="T147" s="498">
        <f>'Module 5 - waste'!$P$66/H14</f>
        <v>0</v>
      </c>
    </row>
    <row r="148" spans="1:20" ht="31.5" customHeight="1" x14ac:dyDescent="0.2">
      <c r="B148" s="303" t="s">
        <v>160</v>
      </c>
      <c r="C148" s="402" t="s">
        <v>133</v>
      </c>
      <c r="D148" s="718" t="s">
        <v>123</v>
      </c>
      <c r="E148" s="854"/>
      <c r="F148" s="172" t="s">
        <v>150</v>
      </c>
      <c r="G148" s="497">
        <f>'Module 5 - waste'!$G$68/E15</f>
        <v>0</v>
      </c>
      <c r="H148" s="497">
        <f>'Module 5 - waste'!$J$68/F15</f>
        <v>0</v>
      </c>
      <c r="I148" s="497">
        <f>'Module 5 - waste'!$M$68/G15</f>
        <v>0</v>
      </c>
      <c r="J148" s="498">
        <f>'Module 5 - waste'!$P$68/H15</f>
        <v>0</v>
      </c>
      <c r="L148" s="303" t="s">
        <v>159</v>
      </c>
      <c r="M148" s="402" t="s">
        <v>133</v>
      </c>
      <c r="N148" s="718" t="s">
        <v>123</v>
      </c>
      <c r="O148" s="854"/>
      <c r="P148" s="172" t="s">
        <v>150</v>
      </c>
      <c r="Q148" s="497">
        <f>'Module 5 - waste'!$G$66/E15</f>
        <v>0</v>
      </c>
      <c r="R148" s="497">
        <f>'Module 5 - waste'!$J$66/F15</f>
        <v>0</v>
      </c>
      <c r="S148" s="497">
        <f>'Module 5 - waste'!$M$66/G15</f>
        <v>0</v>
      </c>
      <c r="T148" s="498">
        <f>'Module 5 - waste'!$P$66/H15</f>
        <v>0</v>
      </c>
    </row>
    <row r="149" spans="1:20" ht="31.5" x14ac:dyDescent="0.2">
      <c r="B149" s="303" t="s">
        <v>160</v>
      </c>
      <c r="C149" s="402" t="s">
        <v>133</v>
      </c>
      <c r="D149" s="718" t="s">
        <v>65</v>
      </c>
      <c r="E149" s="854"/>
      <c r="F149" s="172" t="s">
        <v>351</v>
      </c>
      <c r="G149" s="497">
        <f>'Module 5 - waste'!$G$68/E16</f>
        <v>0</v>
      </c>
      <c r="H149" s="497">
        <f>'Module 5 - waste'!$J$68/F16</f>
        <v>0</v>
      </c>
      <c r="I149" s="497">
        <f>'Module 5 - waste'!$M$68/G16</f>
        <v>0</v>
      </c>
      <c r="J149" s="498">
        <f>'Module 5 - waste'!$P$68/H16</f>
        <v>0</v>
      </c>
      <c r="L149" s="303" t="s">
        <v>159</v>
      </c>
      <c r="M149" s="402" t="s">
        <v>133</v>
      </c>
      <c r="N149" s="718" t="s">
        <v>65</v>
      </c>
      <c r="O149" s="854"/>
      <c r="P149" s="172" t="s">
        <v>351</v>
      </c>
      <c r="Q149" s="497">
        <f>'Module 5 - waste'!$G$66/E16</f>
        <v>0</v>
      </c>
      <c r="R149" s="497">
        <f>'Module 5 - waste'!$J$66/F16</f>
        <v>0</v>
      </c>
      <c r="S149" s="497">
        <f>'Module 5 - waste'!$M$66/G16</f>
        <v>0</v>
      </c>
      <c r="T149" s="498">
        <f>'Module 5 - waste'!$P$66/H16</f>
        <v>0</v>
      </c>
    </row>
    <row r="150" spans="1:20" ht="31.5" customHeight="1" x14ac:dyDescent="0.2">
      <c r="B150" s="303" t="s">
        <v>160</v>
      </c>
      <c r="C150" s="402" t="s">
        <v>133</v>
      </c>
      <c r="D150" s="718" t="s">
        <v>120</v>
      </c>
      <c r="E150" s="854"/>
      <c r="F150" s="172" t="s">
        <v>151</v>
      </c>
      <c r="G150" s="497">
        <f>'Module 5 - waste'!$G$68/E17</f>
        <v>0</v>
      </c>
      <c r="H150" s="497">
        <f>'Module 5 - waste'!$J$68/F17</f>
        <v>0</v>
      </c>
      <c r="I150" s="497">
        <f>'Module 5 - waste'!$M$68/G17</f>
        <v>0</v>
      </c>
      <c r="J150" s="498">
        <f>'Module 5 - waste'!$P$68/H17</f>
        <v>0</v>
      </c>
      <c r="L150" s="303" t="s">
        <v>159</v>
      </c>
      <c r="M150" s="402" t="s">
        <v>133</v>
      </c>
      <c r="N150" s="718" t="s">
        <v>120</v>
      </c>
      <c r="O150" s="854"/>
      <c r="P150" s="172" t="s">
        <v>151</v>
      </c>
      <c r="Q150" s="497">
        <f>'Module 5 - waste'!$G$66/E17</f>
        <v>0</v>
      </c>
      <c r="R150" s="497">
        <f>'Module 5 - waste'!$J$66/F17</f>
        <v>0</v>
      </c>
      <c r="S150" s="497">
        <f>'Module 5 - waste'!$M$66/G17</f>
        <v>0</v>
      </c>
      <c r="T150" s="498">
        <f>'Module 5 - waste'!$P$66/H17</f>
        <v>0</v>
      </c>
    </row>
    <row r="151" spans="1:20" ht="31.5" customHeight="1" x14ac:dyDescent="0.2">
      <c r="B151" s="303" t="s">
        <v>160</v>
      </c>
      <c r="C151" s="402" t="s">
        <v>133</v>
      </c>
      <c r="D151" s="718" t="s">
        <v>121</v>
      </c>
      <c r="E151" s="854"/>
      <c r="F151" s="172" t="s">
        <v>60</v>
      </c>
      <c r="G151" s="497">
        <f>'Module 5 - waste'!$G$68/E18</f>
        <v>0</v>
      </c>
      <c r="H151" s="497">
        <f>'Module 5 - waste'!$J$68/F18</f>
        <v>0</v>
      </c>
      <c r="I151" s="497">
        <f>'Module 5 - waste'!$M$68/G18</f>
        <v>0</v>
      </c>
      <c r="J151" s="498">
        <f>'Module 5 - waste'!$P$68/H18</f>
        <v>0</v>
      </c>
      <c r="L151" s="303" t="s">
        <v>159</v>
      </c>
      <c r="M151" s="402" t="s">
        <v>133</v>
      </c>
      <c r="N151" s="718" t="s">
        <v>121</v>
      </c>
      <c r="O151" s="854"/>
      <c r="P151" s="172" t="s">
        <v>60</v>
      </c>
      <c r="Q151" s="497">
        <f>'Module 5 - waste'!$G$66/E18</f>
        <v>0</v>
      </c>
      <c r="R151" s="497">
        <f>'Module 5 - waste'!$J$66/F18</f>
        <v>0</v>
      </c>
      <c r="S151" s="497">
        <f>'Module 5 - waste'!$M$66/G18</f>
        <v>0</v>
      </c>
      <c r="T151" s="498">
        <f>'Module 5 - waste'!$P$66/H18</f>
        <v>0</v>
      </c>
    </row>
    <row r="152" spans="1:20" ht="31.5" x14ac:dyDescent="0.2">
      <c r="B152" s="303" t="s">
        <v>160</v>
      </c>
      <c r="C152" s="402" t="s">
        <v>133</v>
      </c>
      <c r="D152" s="718" t="s">
        <v>66</v>
      </c>
      <c r="E152" s="854"/>
      <c r="F152" s="173" t="s">
        <v>152</v>
      </c>
      <c r="G152" s="497">
        <f>'Module 5 - waste'!$G$68/E19</f>
        <v>0</v>
      </c>
      <c r="H152" s="497">
        <f>'Module 5 - waste'!$J$68/F19</f>
        <v>0</v>
      </c>
      <c r="I152" s="497">
        <f>'Module 5 - waste'!$M$68/G19</f>
        <v>0</v>
      </c>
      <c r="J152" s="498">
        <f>'Module 5 - waste'!$P$68/H19</f>
        <v>0</v>
      </c>
      <c r="L152" s="303" t="s">
        <v>159</v>
      </c>
      <c r="M152" s="402" t="s">
        <v>133</v>
      </c>
      <c r="N152" s="718" t="s">
        <v>66</v>
      </c>
      <c r="O152" s="854"/>
      <c r="P152" s="173" t="s">
        <v>152</v>
      </c>
      <c r="Q152" s="497">
        <f>'Module 5 - waste'!$G$66/E19</f>
        <v>0</v>
      </c>
      <c r="R152" s="497">
        <f>'Module 5 - waste'!$J$66/F19</f>
        <v>0</v>
      </c>
      <c r="S152" s="497">
        <f>'Module 5 - waste'!$M$66/G19</f>
        <v>0</v>
      </c>
      <c r="T152" s="498">
        <f>'Module 5 - waste'!$P$66/H19</f>
        <v>0</v>
      </c>
    </row>
    <row r="153" spans="1:20" ht="31.5" customHeight="1" x14ac:dyDescent="0.2">
      <c r="B153" s="303" t="s">
        <v>160</v>
      </c>
      <c r="C153" s="402" t="s">
        <v>133</v>
      </c>
      <c r="D153" s="718" t="s">
        <v>80</v>
      </c>
      <c r="E153" s="854"/>
      <c r="F153" s="403" t="s">
        <v>153</v>
      </c>
      <c r="G153" s="497">
        <f>'Module 5 - waste'!$G$68/E20</f>
        <v>0</v>
      </c>
      <c r="H153" s="497">
        <f>'Module 5 - waste'!$J$68/F20</f>
        <v>0</v>
      </c>
      <c r="I153" s="497">
        <f>'Module 5 - waste'!$M$68/G20</f>
        <v>0</v>
      </c>
      <c r="J153" s="498">
        <f>'Module 5 - waste'!$P$68/H20</f>
        <v>0</v>
      </c>
      <c r="L153" s="303" t="s">
        <v>159</v>
      </c>
      <c r="M153" s="402" t="s">
        <v>133</v>
      </c>
      <c r="N153" s="718" t="s">
        <v>80</v>
      </c>
      <c r="O153" s="854"/>
      <c r="P153" s="403" t="s">
        <v>153</v>
      </c>
      <c r="Q153" s="497">
        <f>'Module 5 - waste'!$G$66/E20</f>
        <v>0</v>
      </c>
      <c r="R153" s="497">
        <f>'Module 5 - waste'!$J$66/F20</f>
        <v>0</v>
      </c>
      <c r="S153" s="497">
        <f>'Module 5 - waste'!$M$66/G20</f>
        <v>0</v>
      </c>
      <c r="T153" s="498">
        <f>'Module 5 - waste'!$P$66/H20</f>
        <v>0</v>
      </c>
    </row>
    <row r="154" spans="1:20" ht="31.5" customHeight="1" x14ac:dyDescent="0.2">
      <c r="B154" s="303" t="s">
        <v>160</v>
      </c>
      <c r="C154" s="402" t="s">
        <v>133</v>
      </c>
      <c r="D154" s="718" t="s">
        <v>82</v>
      </c>
      <c r="E154" s="854"/>
      <c r="F154" s="403" t="s">
        <v>154</v>
      </c>
      <c r="G154" s="497">
        <f>'Module 5 - waste'!$G$68/E21</f>
        <v>0</v>
      </c>
      <c r="H154" s="497">
        <f>'Module 5 - waste'!$J$68/F21</f>
        <v>0</v>
      </c>
      <c r="I154" s="497">
        <f>'Module 5 - waste'!$M$68/G21</f>
        <v>0</v>
      </c>
      <c r="J154" s="498">
        <f>'Module 5 - waste'!$P$68/H21</f>
        <v>0</v>
      </c>
      <c r="L154" s="303" t="s">
        <v>159</v>
      </c>
      <c r="M154" s="402" t="s">
        <v>133</v>
      </c>
      <c r="N154" s="718" t="s">
        <v>82</v>
      </c>
      <c r="O154" s="854"/>
      <c r="P154" s="403" t="s">
        <v>154</v>
      </c>
      <c r="Q154" s="497">
        <f>'Module 5 - waste'!$G$66/E21</f>
        <v>0</v>
      </c>
      <c r="R154" s="497">
        <f>'Module 5 - waste'!$J$66/F21</f>
        <v>0</v>
      </c>
      <c r="S154" s="497">
        <f>'Module 5 - waste'!$M$66/G21</f>
        <v>0</v>
      </c>
      <c r="T154" s="498">
        <f>'Module 5 - waste'!$P$66/H21</f>
        <v>0</v>
      </c>
    </row>
    <row r="155" spans="1:20" ht="46.5" customHeight="1" x14ac:dyDescent="0.2">
      <c r="B155" s="303" t="s">
        <v>160</v>
      </c>
      <c r="C155" s="402" t="s">
        <v>133</v>
      </c>
      <c r="D155" s="718" t="s">
        <v>85</v>
      </c>
      <c r="E155" s="854"/>
      <c r="F155" s="172" t="s">
        <v>60</v>
      </c>
      <c r="G155" s="497">
        <f>'Module 5 - waste'!$G$68/E22</f>
        <v>0</v>
      </c>
      <c r="H155" s="497">
        <f>'Module 5 - waste'!$J$68/F22</f>
        <v>0</v>
      </c>
      <c r="I155" s="497">
        <f>'Module 5 - waste'!$M$68/G22</f>
        <v>0</v>
      </c>
      <c r="J155" s="498">
        <f>'Module 5 - waste'!$P$68/H22</f>
        <v>0</v>
      </c>
      <c r="L155" s="303" t="s">
        <v>159</v>
      </c>
      <c r="M155" s="402" t="s">
        <v>133</v>
      </c>
      <c r="N155" s="718" t="s">
        <v>85</v>
      </c>
      <c r="O155" s="854"/>
      <c r="P155" s="172" t="s">
        <v>60</v>
      </c>
      <c r="Q155" s="497">
        <f>'Module 5 - waste'!$G$66/E22</f>
        <v>0</v>
      </c>
      <c r="R155" s="497">
        <f>'Module 5 - waste'!$J$66/F22</f>
        <v>0</v>
      </c>
      <c r="S155" s="497">
        <f>'Module 5 - waste'!$M$66/G22</f>
        <v>0</v>
      </c>
      <c r="T155" s="498">
        <f>'Module 5 - waste'!$P$66/H22</f>
        <v>0</v>
      </c>
    </row>
    <row r="156" spans="1:20" ht="31.5" customHeight="1" x14ac:dyDescent="0.2">
      <c r="B156" s="303" t="s">
        <v>160</v>
      </c>
      <c r="C156" s="402" t="s">
        <v>133</v>
      </c>
      <c r="D156" s="718" t="s">
        <v>122</v>
      </c>
      <c r="E156" s="854"/>
      <c r="F156" s="172" t="s">
        <v>166</v>
      </c>
      <c r="G156" s="497">
        <f>'Module 5 - waste'!$G$68/E23</f>
        <v>0</v>
      </c>
      <c r="H156" s="497">
        <f>'Module 5 - waste'!$J$68/F23</f>
        <v>0</v>
      </c>
      <c r="I156" s="497">
        <f>'Module 5 - waste'!$M$68/G23</f>
        <v>0</v>
      </c>
      <c r="J156" s="498">
        <f>'Module 5 - waste'!$P$68/H23</f>
        <v>0</v>
      </c>
      <c r="L156" s="303" t="s">
        <v>159</v>
      </c>
      <c r="M156" s="402" t="s">
        <v>133</v>
      </c>
      <c r="N156" s="718" t="s">
        <v>122</v>
      </c>
      <c r="O156" s="854"/>
      <c r="P156" s="172" t="s">
        <v>166</v>
      </c>
      <c r="Q156" s="497">
        <f>'Module 5 - waste'!$G$66/E23</f>
        <v>0</v>
      </c>
      <c r="R156" s="497">
        <f>'Module 5 - waste'!$J$66/F23</f>
        <v>0</v>
      </c>
      <c r="S156" s="497">
        <f>'Module 5 - waste'!$M$66/G23</f>
        <v>0</v>
      </c>
      <c r="T156" s="498">
        <f>'Module 5 - waste'!$P$66/H23</f>
        <v>0</v>
      </c>
    </row>
    <row r="157" spans="1:20" ht="32.25" thickBot="1" x14ac:dyDescent="0.25">
      <c r="B157" s="406" t="s">
        <v>160</v>
      </c>
      <c r="C157" s="407" t="s">
        <v>133</v>
      </c>
      <c r="D157" s="855" t="s">
        <v>83</v>
      </c>
      <c r="E157" s="856"/>
      <c r="F157" s="408" t="s">
        <v>156</v>
      </c>
      <c r="G157" s="499">
        <f>'Module 5 - waste'!$G$68/E24</f>
        <v>0</v>
      </c>
      <c r="H157" s="499">
        <f>'Module 5 - waste'!$J$68/F24</f>
        <v>0</v>
      </c>
      <c r="I157" s="499">
        <f>'Module 5 - waste'!$M$68/G24</f>
        <v>0</v>
      </c>
      <c r="J157" s="500">
        <f>'Module 5 - waste'!$P$68/H24</f>
        <v>0</v>
      </c>
      <c r="L157" s="406" t="s">
        <v>159</v>
      </c>
      <c r="M157" s="407" t="s">
        <v>133</v>
      </c>
      <c r="N157" s="855" t="s">
        <v>83</v>
      </c>
      <c r="O157" s="856"/>
      <c r="P157" s="408" t="s">
        <v>156</v>
      </c>
      <c r="Q157" s="497">
        <f>'Module 5 - waste'!$G$66/E24</f>
        <v>0</v>
      </c>
      <c r="R157" s="497">
        <f>'Module 5 - waste'!$J$66/F24</f>
        <v>0</v>
      </c>
      <c r="S157" s="497">
        <f>'Module 5 - waste'!$M$66/G24</f>
        <v>0</v>
      </c>
      <c r="T157" s="498">
        <f>'Module 5 - waste'!$P$66/H24</f>
        <v>0</v>
      </c>
    </row>
    <row r="158" spans="1:20" ht="15.75" x14ac:dyDescent="0.2">
      <c r="A158" s="83"/>
      <c r="B158" s="85"/>
      <c r="C158" s="130"/>
      <c r="D158" s="366"/>
      <c r="E158" s="157"/>
      <c r="F158" s="369"/>
      <c r="G158" s="379"/>
      <c r="H158" s="379"/>
      <c r="I158" s="379"/>
      <c r="J158" s="379"/>
    </row>
    <row r="159" spans="1:20" x14ac:dyDescent="0.2">
      <c r="A159" s="83"/>
      <c r="B159" s="159"/>
      <c r="C159" s="159"/>
      <c r="D159" s="159"/>
      <c r="E159" s="159"/>
      <c r="F159" s="369"/>
      <c r="G159" s="379"/>
      <c r="H159" s="379"/>
      <c r="I159" s="379"/>
    </row>
    <row r="160" spans="1:20" x14ac:dyDescent="0.2">
      <c r="B160" s="159"/>
      <c r="C160" s="159"/>
      <c r="D160" s="159"/>
      <c r="E160" s="159"/>
      <c r="F160" s="369"/>
      <c r="G160" s="379"/>
      <c r="H160" s="379"/>
      <c r="I160" s="379"/>
    </row>
    <row r="161" spans="2:20" ht="15.75" x14ac:dyDescent="0.2">
      <c r="B161" s="66" t="s">
        <v>93</v>
      </c>
      <c r="C161" s="66"/>
      <c r="D161" s="66"/>
      <c r="E161" s="66"/>
      <c r="F161" s="369"/>
      <c r="G161" s="379"/>
      <c r="H161" s="379"/>
      <c r="I161" s="379"/>
    </row>
    <row r="162" spans="2:20" ht="15.75" thickBot="1" x14ac:dyDescent="0.25">
      <c r="B162" s="389"/>
      <c r="C162" s="389"/>
      <c r="D162" s="389"/>
      <c r="E162" s="389"/>
      <c r="F162" s="390"/>
      <c r="G162" s="391"/>
      <c r="H162" s="391"/>
      <c r="I162" s="391"/>
    </row>
    <row r="163" spans="2:20" ht="15.75" x14ac:dyDescent="0.2">
      <c r="B163" s="184" t="s">
        <v>164</v>
      </c>
      <c r="C163" s="405"/>
      <c r="D163" s="857"/>
      <c r="E163" s="858"/>
      <c r="F163" s="405" t="s">
        <v>34</v>
      </c>
      <c r="G163" s="396">
        <f>'Module 1 - reference data'!I11</f>
        <v>2016</v>
      </c>
      <c r="H163" s="396">
        <f>G163+1</f>
        <v>2017</v>
      </c>
      <c r="I163" s="396">
        <f>H163+1</f>
        <v>2018</v>
      </c>
      <c r="J163" s="397">
        <f>I163+1</f>
        <v>2019</v>
      </c>
      <c r="L163" s="184" t="s">
        <v>164</v>
      </c>
      <c r="M163" s="405"/>
      <c r="N163" s="857"/>
      <c r="O163" s="858"/>
      <c r="P163" s="405" t="s">
        <v>34</v>
      </c>
      <c r="Q163" s="396">
        <f>'Module 1 - reference data'!I11</f>
        <v>2016</v>
      </c>
      <c r="R163" s="396">
        <f>Q163+1</f>
        <v>2017</v>
      </c>
      <c r="S163" s="396">
        <f>R163+1</f>
        <v>2018</v>
      </c>
      <c r="T163" s="397">
        <f>S163+1</f>
        <v>2019</v>
      </c>
    </row>
    <row r="164" spans="2:20" ht="49.5" customHeight="1" x14ac:dyDescent="0.2">
      <c r="B164" s="303" t="s">
        <v>165</v>
      </c>
      <c r="C164" s="402" t="s">
        <v>133</v>
      </c>
      <c r="D164" s="718" t="s">
        <v>79</v>
      </c>
      <c r="E164" s="854"/>
      <c r="F164" s="172" t="s">
        <v>352</v>
      </c>
      <c r="G164" s="497">
        <f>'Module 2a'!J$39/E14</f>
        <v>0</v>
      </c>
      <c r="H164" s="497">
        <f>'Module 2a'!K$39/F14</f>
        <v>0</v>
      </c>
      <c r="I164" s="497">
        <f>'Module 2a'!L$39/G14</f>
        <v>0</v>
      </c>
      <c r="J164" s="498">
        <f>'Module 2a'!M$39/H14</f>
        <v>0</v>
      </c>
      <c r="L164" s="303" t="s">
        <v>353</v>
      </c>
      <c r="M164" s="402" t="s">
        <v>133</v>
      </c>
      <c r="N164" s="718" t="s">
        <v>79</v>
      </c>
      <c r="O164" s="854"/>
      <c r="P164" s="172" t="s">
        <v>341</v>
      </c>
      <c r="Q164" s="497">
        <f>'Module 2a'!O$69/E14</f>
        <v>0</v>
      </c>
      <c r="R164" s="497">
        <f>'Module 2a'!P$69/F14</f>
        <v>0</v>
      </c>
      <c r="S164" s="497">
        <f>'Module 2a'!Q$69/G14</f>
        <v>0</v>
      </c>
      <c r="T164" s="498">
        <f>'Module 2a'!R$69/H14</f>
        <v>0</v>
      </c>
    </row>
    <row r="165" spans="2:20" ht="32.25" customHeight="1" x14ac:dyDescent="0.2">
      <c r="B165" s="303" t="s">
        <v>165</v>
      </c>
      <c r="C165" s="402" t="s">
        <v>133</v>
      </c>
      <c r="D165" s="718" t="s">
        <v>123</v>
      </c>
      <c r="E165" s="854"/>
      <c r="F165" s="172" t="s">
        <v>354</v>
      </c>
      <c r="G165" s="497">
        <f>'Module 2a'!J$39/E15</f>
        <v>0</v>
      </c>
      <c r="H165" s="497">
        <f>'Module 2a'!K$39/F15</f>
        <v>0</v>
      </c>
      <c r="I165" s="497">
        <f>'Module 2a'!L$39/G15</f>
        <v>0</v>
      </c>
      <c r="J165" s="498">
        <f>'Module 2a'!M$39/H15</f>
        <v>0</v>
      </c>
      <c r="L165" s="303" t="s">
        <v>353</v>
      </c>
      <c r="M165" s="402" t="s">
        <v>133</v>
      </c>
      <c r="N165" s="718" t="s">
        <v>123</v>
      </c>
      <c r="O165" s="854"/>
      <c r="P165" s="172" t="s">
        <v>342</v>
      </c>
      <c r="Q165" s="497">
        <f>'Module 2a'!O$69/E15</f>
        <v>0</v>
      </c>
      <c r="R165" s="497">
        <f>'Module 2a'!P$69/F15</f>
        <v>0</v>
      </c>
      <c r="S165" s="497">
        <f>'Module 2a'!Q$69/G15</f>
        <v>0</v>
      </c>
      <c r="T165" s="498">
        <f>'Module 2a'!R$69/H15</f>
        <v>0</v>
      </c>
    </row>
    <row r="166" spans="2:20" ht="35.25" customHeight="1" x14ac:dyDescent="0.2">
      <c r="B166" s="303" t="s">
        <v>165</v>
      </c>
      <c r="C166" s="402" t="s">
        <v>133</v>
      </c>
      <c r="D166" s="718" t="s">
        <v>65</v>
      </c>
      <c r="E166" s="854"/>
      <c r="F166" s="172" t="s">
        <v>351</v>
      </c>
      <c r="G166" s="497">
        <f>'Module 2a'!J$39/E16</f>
        <v>0</v>
      </c>
      <c r="H166" s="497">
        <f>'Module 2a'!K$39/F16</f>
        <v>0</v>
      </c>
      <c r="I166" s="497">
        <f>'Module 2a'!L$39/G16</f>
        <v>0</v>
      </c>
      <c r="J166" s="498">
        <f>'Module 2a'!M$39/H16</f>
        <v>0</v>
      </c>
      <c r="L166" s="303" t="s">
        <v>353</v>
      </c>
      <c r="M166" s="402" t="s">
        <v>133</v>
      </c>
      <c r="N166" s="718" t="s">
        <v>65</v>
      </c>
      <c r="O166" s="854"/>
      <c r="P166" s="172" t="s">
        <v>351</v>
      </c>
      <c r="Q166" s="497">
        <f>'Module 2a'!O$69/E16</f>
        <v>0</v>
      </c>
      <c r="R166" s="497">
        <f>'Module 2a'!P$69/F16</f>
        <v>0</v>
      </c>
      <c r="S166" s="497">
        <f>'Module 2a'!Q$69/G16</f>
        <v>0</v>
      </c>
      <c r="T166" s="498">
        <f>'Module 2a'!R$69/H16</f>
        <v>0</v>
      </c>
    </row>
    <row r="167" spans="2:20" ht="39" customHeight="1" x14ac:dyDescent="0.2">
      <c r="B167" s="303" t="s">
        <v>165</v>
      </c>
      <c r="C167" s="402" t="s">
        <v>133</v>
      </c>
      <c r="D167" s="718" t="s">
        <v>120</v>
      </c>
      <c r="E167" s="854"/>
      <c r="F167" s="172" t="s">
        <v>355</v>
      </c>
      <c r="G167" s="497">
        <f>'Module 2a'!J$39/E17</f>
        <v>0</v>
      </c>
      <c r="H167" s="497">
        <f>'Module 2a'!K$39/F17</f>
        <v>0</v>
      </c>
      <c r="I167" s="497">
        <f>'Module 2a'!L$39/G17</f>
        <v>0</v>
      </c>
      <c r="J167" s="498">
        <f>'Module 2a'!M$39/H17</f>
        <v>0</v>
      </c>
      <c r="L167" s="303" t="s">
        <v>353</v>
      </c>
      <c r="M167" s="402" t="s">
        <v>133</v>
      </c>
      <c r="N167" s="718" t="s">
        <v>120</v>
      </c>
      <c r="O167" s="854"/>
      <c r="P167" s="172" t="s">
        <v>167</v>
      </c>
      <c r="Q167" s="497">
        <f>'Module 2a'!O$69/E17</f>
        <v>0</v>
      </c>
      <c r="R167" s="497">
        <f>'Module 2a'!P$69/F17</f>
        <v>0</v>
      </c>
      <c r="S167" s="497">
        <f>'Module 2a'!Q$69/G17</f>
        <v>0</v>
      </c>
      <c r="T167" s="498">
        <f>'Module 2a'!R$69/H17</f>
        <v>0</v>
      </c>
    </row>
    <row r="168" spans="2:20" ht="30" customHeight="1" x14ac:dyDescent="0.2">
      <c r="B168" s="303" t="s">
        <v>165</v>
      </c>
      <c r="C168" s="402" t="s">
        <v>133</v>
      </c>
      <c r="D168" s="718" t="s">
        <v>121</v>
      </c>
      <c r="E168" s="854"/>
      <c r="F168" s="172" t="s">
        <v>356</v>
      </c>
      <c r="G168" s="497">
        <f>'Module 2a'!J$39/E18</f>
        <v>0</v>
      </c>
      <c r="H168" s="497">
        <f>'Module 2a'!K$39/F18</f>
        <v>0</v>
      </c>
      <c r="I168" s="497">
        <f>'Module 2a'!L$39/G18</f>
        <v>0</v>
      </c>
      <c r="J168" s="498">
        <f>'Module 2a'!M$39/H18</f>
        <v>0</v>
      </c>
      <c r="L168" s="303" t="s">
        <v>353</v>
      </c>
      <c r="M168" s="402" t="s">
        <v>133</v>
      </c>
      <c r="N168" s="718" t="s">
        <v>121</v>
      </c>
      <c r="O168" s="854"/>
      <c r="P168" s="172" t="s">
        <v>343</v>
      </c>
      <c r="Q168" s="497">
        <f>'Module 2a'!O$69/E18</f>
        <v>0</v>
      </c>
      <c r="R168" s="497">
        <f>'Module 2a'!P$69/F18</f>
        <v>0</v>
      </c>
      <c r="S168" s="497">
        <f>'Module 2a'!Q$69/G18</f>
        <v>0</v>
      </c>
      <c r="T168" s="498">
        <f>'Module 2a'!R$69/H18</f>
        <v>0</v>
      </c>
    </row>
    <row r="169" spans="2:20" ht="32.25" customHeight="1" x14ac:dyDescent="0.2">
      <c r="B169" s="303" t="s">
        <v>165</v>
      </c>
      <c r="C169" s="402" t="s">
        <v>133</v>
      </c>
      <c r="D169" s="718" t="s">
        <v>66</v>
      </c>
      <c r="E169" s="854"/>
      <c r="F169" s="173" t="s">
        <v>357</v>
      </c>
      <c r="G169" s="497">
        <f>'Module 2a'!J$39/E19</f>
        <v>0</v>
      </c>
      <c r="H169" s="497">
        <f>'Module 2a'!K$39/F19</f>
        <v>0</v>
      </c>
      <c r="I169" s="497">
        <f>'Module 2a'!L$39/G19</f>
        <v>0</v>
      </c>
      <c r="J169" s="498">
        <f>'Module 2a'!M$39/H19</f>
        <v>0</v>
      </c>
      <c r="L169" s="303" t="s">
        <v>353</v>
      </c>
      <c r="M169" s="402" t="s">
        <v>133</v>
      </c>
      <c r="N169" s="718" t="s">
        <v>66</v>
      </c>
      <c r="O169" s="854"/>
      <c r="P169" s="173" t="s">
        <v>344</v>
      </c>
      <c r="Q169" s="497">
        <f>'Module 2a'!O$69/E19</f>
        <v>0</v>
      </c>
      <c r="R169" s="497">
        <f>'Module 2a'!P$69/F19</f>
        <v>0</v>
      </c>
      <c r="S169" s="497">
        <f>'Module 2a'!Q$69/G19</f>
        <v>0</v>
      </c>
      <c r="T169" s="498">
        <f>'Module 2a'!R$69/H19</f>
        <v>0</v>
      </c>
    </row>
    <row r="170" spans="2:20" ht="29.25" customHeight="1" x14ac:dyDescent="0.2">
      <c r="B170" s="303" t="s">
        <v>165</v>
      </c>
      <c r="C170" s="402" t="s">
        <v>133</v>
      </c>
      <c r="D170" s="718" t="s">
        <v>80</v>
      </c>
      <c r="E170" s="854"/>
      <c r="F170" s="403" t="s">
        <v>354</v>
      </c>
      <c r="G170" s="497">
        <f>'Module 2a'!J$39/E20</f>
        <v>0</v>
      </c>
      <c r="H170" s="497">
        <f>'Module 2a'!K$39/F20</f>
        <v>0</v>
      </c>
      <c r="I170" s="497">
        <f>'Module 2a'!L$39/G20</f>
        <v>0</v>
      </c>
      <c r="J170" s="498">
        <f>'Module 2a'!M$39/H20</f>
        <v>0</v>
      </c>
      <c r="L170" s="303" t="s">
        <v>353</v>
      </c>
      <c r="M170" s="402" t="s">
        <v>133</v>
      </c>
      <c r="N170" s="718" t="s">
        <v>80</v>
      </c>
      <c r="O170" s="854"/>
      <c r="P170" s="403" t="s">
        <v>345</v>
      </c>
      <c r="Q170" s="497">
        <f>'Module 2a'!O$69/E20</f>
        <v>0</v>
      </c>
      <c r="R170" s="497">
        <f>'Module 2a'!P$69/F20</f>
        <v>0</v>
      </c>
      <c r="S170" s="497">
        <f>'Module 2a'!Q$69/G20</f>
        <v>0</v>
      </c>
      <c r="T170" s="498">
        <f>'Module 2a'!R$69/H20</f>
        <v>0</v>
      </c>
    </row>
    <row r="171" spans="2:20" ht="44.25" customHeight="1" x14ac:dyDescent="0.2">
      <c r="B171" s="303" t="s">
        <v>165</v>
      </c>
      <c r="C171" s="402" t="s">
        <v>133</v>
      </c>
      <c r="D171" s="718" t="s">
        <v>82</v>
      </c>
      <c r="E171" s="854"/>
      <c r="F171" s="403" t="s">
        <v>358</v>
      </c>
      <c r="G171" s="497">
        <f>'Module 2a'!J$39/E21</f>
        <v>0</v>
      </c>
      <c r="H171" s="497">
        <f>'Module 2a'!K$39/F21</f>
        <v>0</v>
      </c>
      <c r="I171" s="497">
        <f>'Module 2a'!L$39/G21</f>
        <v>0</v>
      </c>
      <c r="J171" s="498">
        <f>'Module 2a'!M$39/H21</f>
        <v>0</v>
      </c>
      <c r="L171" s="303" t="s">
        <v>353</v>
      </c>
      <c r="M171" s="402" t="s">
        <v>133</v>
      </c>
      <c r="N171" s="718" t="s">
        <v>82</v>
      </c>
      <c r="O171" s="854"/>
      <c r="P171" s="403" t="s">
        <v>346</v>
      </c>
      <c r="Q171" s="497">
        <f>'Module 2a'!O$69/E21</f>
        <v>0</v>
      </c>
      <c r="R171" s="497">
        <f>'Module 2a'!P$69/F21</f>
        <v>0</v>
      </c>
      <c r="S171" s="497">
        <f>'Module 2a'!Q$69/G21</f>
        <v>0</v>
      </c>
      <c r="T171" s="498">
        <f>'Module 2a'!R$69/H21</f>
        <v>0</v>
      </c>
    </row>
    <row r="172" spans="2:20" ht="51" customHeight="1" x14ac:dyDescent="0.2">
      <c r="B172" s="303" t="s">
        <v>165</v>
      </c>
      <c r="C172" s="402" t="s">
        <v>133</v>
      </c>
      <c r="D172" s="718" t="s">
        <v>85</v>
      </c>
      <c r="E172" s="854"/>
      <c r="F172" s="172" t="s">
        <v>356</v>
      </c>
      <c r="G172" s="497">
        <f>'Module 2a'!J$39/E22</f>
        <v>0</v>
      </c>
      <c r="H172" s="497">
        <f>'Module 2a'!K$39/F22</f>
        <v>0</v>
      </c>
      <c r="I172" s="497">
        <f>'Module 2a'!L$39/G22</f>
        <v>0</v>
      </c>
      <c r="J172" s="498">
        <f>'Module 2a'!M$39/H22</f>
        <v>0</v>
      </c>
      <c r="L172" s="303" t="s">
        <v>353</v>
      </c>
      <c r="M172" s="402" t="s">
        <v>133</v>
      </c>
      <c r="N172" s="718" t="s">
        <v>85</v>
      </c>
      <c r="O172" s="854"/>
      <c r="P172" s="172" t="s">
        <v>343</v>
      </c>
      <c r="Q172" s="497">
        <f>'Module 2a'!O$69/E22</f>
        <v>0</v>
      </c>
      <c r="R172" s="497">
        <f>'Module 2a'!P$69/F22</f>
        <v>0</v>
      </c>
      <c r="S172" s="497">
        <f>'Module 2a'!Q$69/G22</f>
        <v>0</v>
      </c>
      <c r="T172" s="498">
        <f>'Module 2a'!R$69/H22</f>
        <v>0</v>
      </c>
    </row>
    <row r="173" spans="2:20" ht="49.5" customHeight="1" x14ac:dyDescent="0.2">
      <c r="B173" s="303" t="s">
        <v>165</v>
      </c>
      <c r="C173" s="402" t="s">
        <v>133</v>
      </c>
      <c r="D173" s="718" t="s">
        <v>122</v>
      </c>
      <c r="E173" s="854"/>
      <c r="F173" s="172" t="s">
        <v>359</v>
      </c>
      <c r="G173" s="497">
        <f>'Module 2a'!J$39/E23</f>
        <v>0</v>
      </c>
      <c r="H173" s="497">
        <f>'Module 2a'!K$39/F23</f>
        <v>0</v>
      </c>
      <c r="I173" s="497">
        <f>'Module 2a'!L$39/G23</f>
        <v>0</v>
      </c>
      <c r="J173" s="498">
        <f>'Module 2a'!M$39/H23</f>
        <v>0</v>
      </c>
      <c r="L173" s="303" t="s">
        <v>353</v>
      </c>
      <c r="M173" s="402" t="s">
        <v>133</v>
      </c>
      <c r="N173" s="718" t="s">
        <v>122</v>
      </c>
      <c r="O173" s="854"/>
      <c r="P173" s="172" t="s">
        <v>347</v>
      </c>
      <c r="Q173" s="497">
        <f>'Module 2a'!O$69/E23</f>
        <v>0</v>
      </c>
      <c r="R173" s="497">
        <f>'Module 2a'!P$69/F23</f>
        <v>0</v>
      </c>
      <c r="S173" s="497">
        <f>'Module 2a'!Q$69/G23</f>
        <v>0</v>
      </c>
      <c r="T173" s="498">
        <f>'Module 2a'!R$69/H23</f>
        <v>0</v>
      </c>
    </row>
    <row r="174" spans="2:20" ht="30.75" customHeight="1" thickBot="1" x14ac:dyDescent="0.25">
      <c r="B174" s="406" t="s">
        <v>165</v>
      </c>
      <c r="C174" s="407" t="s">
        <v>133</v>
      </c>
      <c r="D174" s="855" t="s">
        <v>83</v>
      </c>
      <c r="E174" s="856"/>
      <c r="F174" s="408" t="s">
        <v>360</v>
      </c>
      <c r="G174" s="499">
        <f>'Module 2a'!J$39/E24</f>
        <v>0</v>
      </c>
      <c r="H174" s="499">
        <f>'Module 2a'!K$39/F24</f>
        <v>0</v>
      </c>
      <c r="I174" s="499">
        <f>'Module 2a'!L$39/G24</f>
        <v>0</v>
      </c>
      <c r="J174" s="500">
        <f>'Module 2a'!M$39/H24</f>
        <v>0</v>
      </c>
      <c r="L174" s="406" t="s">
        <v>353</v>
      </c>
      <c r="M174" s="407" t="s">
        <v>133</v>
      </c>
      <c r="N174" s="855" t="s">
        <v>83</v>
      </c>
      <c r="O174" s="856"/>
      <c r="P174" s="408" t="s">
        <v>348</v>
      </c>
      <c r="Q174" s="499">
        <f>'Module 2a'!O$69/E24</f>
        <v>0</v>
      </c>
      <c r="R174" s="499">
        <f>'Module 2a'!P$69/F24</f>
        <v>0</v>
      </c>
      <c r="S174" s="499">
        <f>'Module 2a'!Q$69/G24</f>
        <v>0</v>
      </c>
      <c r="T174" s="500">
        <f>'Module 2a'!R$69/H24</f>
        <v>0</v>
      </c>
    </row>
    <row r="175" spans="2:20" ht="24" customHeight="1" thickBot="1" x14ac:dyDescent="0.25">
      <c r="B175" s="85"/>
      <c r="C175" s="130"/>
      <c r="D175" s="366"/>
      <c r="E175" s="157"/>
      <c r="F175" s="366"/>
      <c r="G175" s="379"/>
      <c r="H175" s="379"/>
      <c r="I175" s="379"/>
      <c r="J175" s="379"/>
    </row>
    <row r="176" spans="2:20" ht="15.75" x14ac:dyDescent="0.2">
      <c r="B176" s="184" t="s">
        <v>164</v>
      </c>
      <c r="C176" s="405"/>
      <c r="D176" s="857"/>
      <c r="E176" s="858"/>
      <c r="F176" s="405" t="s">
        <v>34</v>
      </c>
      <c r="G176" s="396">
        <f>'Module 1 - reference data'!I11</f>
        <v>2016</v>
      </c>
      <c r="H176" s="396">
        <f>G176+1</f>
        <v>2017</v>
      </c>
      <c r="I176" s="396">
        <f>H176+1</f>
        <v>2018</v>
      </c>
      <c r="J176" s="397">
        <f>I176+1</f>
        <v>2019</v>
      </c>
      <c r="L176" s="184" t="s">
        <v>164</v>
      </c>
      <c r="M176" s="405"/>
      <c r="N176" s="857"/>
      <c r="O176" s="858"/>
      <c r="P176" s="405" t="s">
        <v>34</v>
      </c>
      <c r="Q176" s="396">
        <f>'Module 1 - reference data'!I11</f>
        <v>2016</v>
      </c>
      <c r="R176" s="396">
        <f>Q176+1</f>
        <v>2017</v>
      </c>
      <c r="S176" s="396">
        <f>R176+1</f>
        <v>2018</v>
      </c>
      <c r="T176" s="397">
        <f>S176+1</f>
        <v>2019</v>
      </c>
    </row>
    <row r="177" spans="2:20" ht="31.5" customHeight="1" x14ac:dyDescent="0.2">
      <c r="B177" s="303" t="s">
        <v>361</v>
      </c>
      <c r="C177" s="402" t="s">
        <v>133</v>
      </c>
      <c r="D177" s="718" t="s">
        <v>79</v>
      </c>
      <c r="E177" s="854"/>
      <c r="F177" s="172" t="s">
        <v>341</v>
      </c>
      <c r="G177" s="497">
        <f>'Module 2a'!J$69/E14</f>
        <v>0</v>
      </c>
      <c r="H177" s="497">
        <f>'Module 2a'!K$69/F14</f>
        <v>0</v>
      </c>
      <c r="I177" s="497">
        <f>'Module 2a'!L$69/G14</f>
        <v>0</v>
      </c>
      <c r="J177" s="498">
        <f>'Module 2a'!M$69/H14</f>
        <v>0</v>
      </c>
      <c r="L177" s="303" t="s">
        <v>349</v>
      </c>
      <c r="M177" s="402" t="s">
        <v>133</v>
      </c>
      <c r="N177" s="718" t="s">
        <v>79</v>
      </c>
      <c r="O177" s="854"/>
      <c r="P177" s="172" t="s">
        <v>341</v>
      </c>
      <c r="Q177" s="497">
        <f>'Module 2a'!J$97/E14</f>
        <v>0</v>
      </c>
      <c r="R177" s="497">
        <f>'Module 2a'!K$97/F14</f>
        <v>0</v>
      </c>
      <c r="S177" s="497">
        <f>'Module 2a'!L$97/G14</f>
        <v>0</v>
      </c>
      <c r="T177" s="498">
        <f>'Module 2a'!M$97/H14</f>
        <v>0</v>
      </c>
    </row>
    <row r="178" spans="2:20" ht="36.75" customHeight="1" x14ac:dyDescent="0.2">
      <c r="B178" s="303" t="s">
        <v>361</v>
      </c>
      <c r="C178" s="402" t="s">
        <v>133</v>
      </c>
      <c r="D178" s="718" t="s">
        <v>123</v>
      </c>
      <c r="E178" s="854"/>
      <c r="F178" s="172" t="s">
        <v>342</v>
      </c>
      <c r="G178" s="497">
        <f>'Module 2a'!J$69/E15</f>
        <v>0</v>
      </c>
      <c r="H178" s="497">
        <f>'Module 2a'!K$69/F15</f>
        <v>0</v>
      </c>
      <c r="I178" s="497">
        <f>'Module 2a'!L$69/G15</f>
        <v>0</v>
      </c>
      <c r="J178" s="498">
        <f>'Module 2a'!M$69/H15</f>
        <v>0</v>
      </c>
      <c r="L178" s="303" t="s">
        <v>349</v>
      </c>
      <c r="M178" s="402" t="s">
        <v>133</v>
      </c>
      <c r="N178" s="718" t="s">
        <v>123</v>
      </c>
      <c r="O178" s="854"/>
      <c r="P178" s="172" t="s">
        <v>342</v>
      </c>
      <c r="Q178" s="497">
        <f>'Module 2a'!J$97/E15</f>
        <v>0</v>
      </c>
      <c r="R178" s="497">
        <f>'Module 2a'!K$97/F15</f>
        <v>0</v>
      </c>
      <c r="S178" s="497">
        <f>'Module 2a'!L$97/G15</f>
        <v>0</v>
      </c>
      <c r="T178" s="498">
        <f>'Module 2a'!M$97/H15</f>
        <v>0</v>
      </c>
    </row>
    <row r="179" spans="2:20" ht="30" customHeight="1" x14ac:dyDescent="0.2">
      <c r="B179" s="303" t="s">
        <v>361</v>
      </c>
      <c r="C179" s="402" t="s">
        <v>133</v>
      </c>
      <c r="D179" s="718" t="s">
        <v>65</v>
      </c>
      <c r="E179" s="854"/>
      <c r="F179" s="172" t="s">
        <v>362</v>
      </c>
      <c r="G179" s="497">
        <f>'Module 2a'!J$69/E16</f>
        <v>0</v>
      </c>
      <c r="H179" s="497">
        <f>'Module 2a'!K$69/F16</f>
        <v>0</v>
      </c>
      <c r="I179" s="497">
        <f>'Module 2a'!L$69/G16</f>
        <v>0</v>
      </c>
      <c r="J179" s="498">
        <f>'Module 2a'!M$69/H16</f>
        <v>0</v>
      </c>
      <c r="L179" s="303" t="s">
        <v>349</v>
      </c>
      <c r="M179" s="402" t="s">
        <v>133</v>
      </c>
      <c r="N179" s="718" t="s">
        <v>65</v>
      </c>
      <c r="O179" s="854"/>
      <c r="P179" s="172" t="s">
        <v>362</v>
      </c>
      <c r="Q179" s="497">
        <f>'Module 2a'!J$97/E16</f>
        <v>0</v>
      </c>
      <c r="R179" s="497">
        <f>'Module 2a'!K$97/F16</f>
        <v>0</v>
      </c>
      <c r="S179" s="497">
        <f>'Module 2a'!L$97/G16</f>
        <v>0</v>
      </c>
      <c r="T179" s="498">
        <f>'Module 2a'!M$97/H16</f>
        <v>0</v>
      </c>
    </row>
    <row r="180" spans="2:20" ht="41.25" customHeight="1" x14ac:dyDescent="0.2">
      <c r="B180" s="303" t="s">
        <v>361</v>
      </c>
      <c r="C180" s="402" t="s">
        <v>133</v>
      </c>
      <c r="D180" s="718" t="s">
        <v>120</v>
      </c>
      <c r="E180" s="854"/>
      <c r="F180" s="172" t="s">
        <v>167</v>
      </c>
      <c r="G180" s="497">
        <f>'Module 2a'!J$69/E17</f>
        <v>0</v>
      </c>
      <c r="H180" s="497">
        <f>'Module 2a'!K$69/F17</f>
        <v>0</v>
      </c>
      <c r="I180" s="497">
        <f>'Module 2a'!L$69/G17</f>
        <v>0</v>
      </c>
      <c r="J180" s="498">
        <f>'Module 2a'!M$69/H17</f>
        <v>0</v>
      </c>
      <c r="L180" s="303" t="s">
        <v>349</v>
      </c>
      <c r="M180" s="402" t="s">
        <v>133</v>
      </c>
      <c r="N180" s="718" t="s">
        <v>120</v>
      </c>
      <c r="O180" s="854"/>
      <c r="P180" s="172" t="s">
        <v>167</v>
      </c>
      <c r="Q180" s="497">
        <f>'Module 2a'!J$97/E17</f>
        <v>0</v>
      </c>
      <c r="R180" s="497">
        <f>'Module 2a'!K$97/F17</f>
        <v>0</v>
      </c>
      <c r="S180" s="497">
        <f>'Module 2a'!L$97/G17</f>
        <v>0</v>
      </c>
      <c r="T180" s="498">
        <f>'Module 2a'!M$97/H17</f>
        <v>0</v>
      </c>
    </row>
    <row r="181" spans="2:20" ht="33" customHeight="1" x14ac:dyDescent="0.2">
      <c r="B181" s="303" t="s">
        <v>361</v>
      </c>
      <c r="C181" s="402" t="s">
        <v>133</v>
      </c>
      <c r="D181" s="718" t="s">
        <v>121</v>
      </c>
      <c r="E181" s="854"/>
      <c r="F181" s="172" t="s">
        <v>343</v>
      </c>
      <c r="G181" s="497">
        <f>'Module 2a'!J$69/E18</f>
        <v>0</v>
      </c>
      <c r="H181" s="497">
        <f>'Module 2a'!K$69/F18</f>
        <v>0</v>
      </c>
      <c r="I181" s="497">
        <f>'Module 2a'!L$69/G18</f>
        <v>0</v>
      </c>
      <c r="J181" s="498">
        <f>'Module 2a'!M$69/H18</f>
        <v>0</v>
      </c>
      <c r="L181" s="303" t="s">
        <v>349</v>
      </c>
      <c r="M181" s="402" t="s">
        <v>133</v>
      </c>
      <c r="N181" s="718" t="s">
        <v>121</v>
      </c>
      <c r="O181" s="854"/>
      <c r="P181" s="172" t="s">
        <v>343</v>
      </c>
      <c r="Q181" s="497">
        <f>'Module 2a'!J$97/E18</f>
        <v>0</v>
      </c>
      <c r="R181" s="497">
        <f>'Module 2a'!K$97/F18</f>
        <v>0</v>
      </c>
      <c r="S181" s="497">
        <f>'Module 2a'!L$97/G18</f>
        <v>0</v>
      </c>
      <c r="T181" s="498">
        <f>'Module 2a'!M$97/H18</f>
        <v>0</v>
      </c>
    </row>
    <row r="182" spans="2:20" ht="31.5" customHeight="1" x14ac:dyDescent="0.2">
      <c r="B182" s="303" t="s">
        <v>361</v>
      </c>
      <c r="C182" s="402" t="s">
        <v>133</v>
      </c>
      <c r="D182" s="718" t="s">
        <v>66</v>
      </c>
      <c r="E182" s="854"/>
      <c r="F182" s="173" t="s">
        <v>344</v>
      </c>
      <c r="G182" s="497">
        <f>'Module 2a'!J$69/E19</f>
        <v>0</v>
      </c>
      <c r="H182" s="497">
        <f>'Module 2a'!K$69/F19</f>
        <v>0</v>
      </c>
      <c r="I182" s="497">
        <f>'Module 2a'!L$69/G19</f>
        <v>0</v>
      </c>
      <c r="J182" s="498">
        <f>'Module 2a'!M$69/H19</f>
        <v>0</v>
      </c>
      <c r="L182" s="303" t="s">
        <v>349</v>
      </c>
      <c r="M182" s="402" t="s">
        <v>133</v>
      </c>
      <c r="N182" s="718" t="s">
        <v>66</v>
      </c>
      <c r="O182" s="854"/>
      <c r="P182" s="173" t="s">
        <v>344</v>
      </c>
      <c r="Q182" s="497">
        <f>'Module 2a'!J$97/E19</f>
        <v>0</v>
      </c>
      <c r="R182" s="497">
        <f>'Module 2a'!K$97/F19</f>
        <v>0</v>
      </c>
      <c r="S182" s="497">
        <f>'Module 2a'!L$97/G19</f>
        <v>0</v>
      </c>
      <c r="T182" s="498">
        <f>'Module 2a'!M$97/H19</f>
        <v>0</v>
      </c>
    </row>
    <row r="183" spans="2:20" ht="36.75" customHeight="1" x14ac:dyDescent="0.2">
      <c r="B183" s="303" t="s">
        <v>361</v>
      </c>
      <c r="C183" s="402" t="s">
        <v>133</v>
      </c>
      <c r="D183" s="718" t="s">
        <v>80</v>
      </c>
      <c r="E183" s="854"/>
      <c r="F183" s="403" t="s">
        <v>345</v>
      </c>
      <c r="G183" s="497">
        <f>'Module 2a'!J$69/E20</f>
        <v>0</v>
      </c>
      <c r="H183" s="497">
        <f>'Module 2a'!K$69/F20</f>
        <v>0</v>
      </c>
      <c r="I183" s="497">
        <f>'Module 2a'!L$69/G20</f>
        <v>0</v>
      </c>
      <c r="J183" s="498">
        <f>'Module 2a'!M$69/H20</f>
        <v>0</v>
      </c>
      <c r="L183" s="303" t="s">
        <v>349</v>
      </c>
      <c r="M183" s="402" t="s">
        <v>133</v>
      </c>
      <c r="N183" s="718" t="s">
        <v>80</v>
      </c>
      <c r="O183" s="854"/>
      <c r="P183" s="403" t="s">
        <v>345</v>
      </c>
      <c r="Q183" s="497">
        <f>'Module 2a'!J$97/E20</f>
        <v>0</v>
      </c>
      <c r="R183" s="497">
        <f>'Module 2a'!K$97/F20</f>
        <v>0</v>
      </c>
      <c r="S183" s="497">
        <f>'Module 2a'!L$97/G20</f>
        <v>0</v>
      </c>
      <c r="T183" s="498">
        <f>'Module 2a'!M$97/H20</f>
        <v>0</v>
      </c>
    </row>
    <row r="184" spans="2:20" ht="32.25" customHeight="1" x14ac:dyDescent="0.2">
      <c r="B184" s="303" t="s">
        <v>361</v>
      </c>
      <c r="C184" s="402" t="s">
        <v>133</v>
      </c>
      <c r="D184" s="718" t="s">
        <v>82</v>
      </c>
      <c r="E184" s="854"/>
      <c r="F184" s="403" t="s">
        <v>346</v>
      </c>
      <c r="G184" s="497">
        <f>'Module 2a'!J$69/E21</f>
        <v>0</v>
      </c>
      <c r="H184" s="497">
        <f>'Module 2a'!K$69/F21</f>
        <v>0</v>
      </c>
      <c r="I184" s="497">
        <f>'Module 2a'!L$69/G21</f>
        <v>0</v>
      </c>
      <c r="J184" s="498">
        <f>'Module 2a'!M$69/H21</f>
        <v>0</v>
      </c>
      <c r="L184" s="303" t="s">
        <v>349</v>
      </c>
      <c r="M184" s="402" t="s">
        <v>133</v>
      </c>
      <c r="N184" s="718" t="s">
        <v>82</v>
      </c>
      <c r="O184" s="854"/>
      <c r="P184" s="403" t="s">
        <v>346</v>
      </c>
      <c r="Q184" s="497">
        <f>'Module 2a'!J$97/E21</f>
        <v>0</v>
      </c>
      <c r="R184" s="497">
        <f>'Module 2a'!K$97/F21</f>
        <v>0</v>
      </c>
      <c r="S184" s="497">
        <f>'Module 2a'!L$97/G21</f>
        <v>0</v>
      </c>
      <c r="T184" s="498">
        <f>'Module 2a'!M$97/H21</f>
        <v>0</v>
      </c>
    </row>
    <row r="185" spans="2:20" ht="44.25" customHeight="1" x14ac:dyDescent="0.2">
      <c r="B185" s="303" t="s">
        <v>361</v>
      </c>
      <c r="C185" s="402" t="s">
        <v>133</v>
      </c>
      <c r="D185" s="718" t="s">
        <v>85</v>
      </c>
      <c r="E185" s="854"/>
      <c r="F185" s="172" t="s">
        <v>343</v>
      </c>
      <c r="G185" s="497">
        <f>'Module 2a'!J$69/E22</f>
        <v>0</v>
      </c>
      <c r="H185" s="497">
        <f>'Module 2a'!K$69/F22</f>
        <v>0</v>
      </c>
      <c r="I185" s="497">
        <f>'Module 2a'!L$69/G22</f>
        <v>0</v>
      </c>
      <c r="J185" s="498">
        <f>'Module 2a'!M$69/H22</f>
        <v>0</v>
      </c>
      <c r="L185" s="303" t="s">
        <v>349</v>
      </c>
      <c r="M185" s="402" t="s">
        <v>133</v>
      </c>
      <c r="N185" s="718" t="s">
        <v>85</v>
      </c>
      <c r="O185" s="854"/>
      <c r="P185" s="172" t="s">
        <v>343</v>
      </c>
      <c r="Q185" s="497">
        <f>'Module 2a'!J$97/E22</f>
        <v>0</v>
      </c>
      <c r="R185" s="497">
        <f>'Module 2a'!K$97/F22</f>
        <v>0</v>
      </c>
      <c r="S185" s="497">
        <f>'Module 2a'!L$97/G22</f>
        <v>0</v>
      </c>
      <c r="T185" s="498">
        <f>'Module 2a'!M$97/H22</f>
        <v>0</v>
      </c>
    </row>
    <row r="186" spans="2:20" ht="32.25" customHeight="1" x14ac:dyDescent="0.2">
      <c r="B186" s="303" t="s">
        <v>361</v>
      </c>
      <c r="C186" s="402" t="s">
        <v>133</v>
      </c>
      <c r="D186" s="718" t="s">
        <v>122</v>
      </c>
      <c r="E186" s="854"/>
      <c r="F186" s="172" t="s">
        <v>347</v>
      </c>
      <c r="G186" s="497">
        <f>'Module 2a'!J$69/E23</f>
        <v>0</v>
      </c>
      <c r="H186" s="497">
        <f>'Module 2a'!K$69/F23</f>
        <v>0</v>
      </c>
      <c r="I186" s="497">
        <f>'Module 2a'!L$69/G23</f>
        <v>0</v>
      </c>
      <c r="J186" s="498">
        <f>'Module 2a'!M$69/H23</f>
        <v>0</v>
      </c>
      <c r="L186" s="303" t="s">
        <v>349</v>
      </c>
      <c r="M186" s="402" t="s">
        <v>133</v>
      </c>
      <c r="N186" s="718" t="s">
        <v>122</v>
      </c>
      <c r="O186" s="854"/>
      <c r="P186" s="172" t="s">
        <v>347</v>
      </c>
      <c r="Q186" s="497">
        <f>'Module 2a'!J$97/E23</f>
        <v>0</v>
      </c>
      <c r="R186" s="497">
        <f>'Module 2a'!K$97/F23</f>
        <v>0</v>
      </c>
      <c r="S186" s="497">
        <f>'Module 2a'!L$97/G23</f>
        <v>0</v>
      </c>
      <c r="T186" s="498">
        <f>'Module 2a'!M$97/H23</f>
        <v>0</v>
      </c>
    </row>
    <row r="187" spans="2:20" ht="31.5" customHeight="1" thickBot="1" x14ac:dyDescent="0.25">
      <c r="B187" s="406" t="s">
        <v>361</v>
      </c>
      <c r="C187" s="407" t="s">
        <v>133</v>
      </c>
      <c r="D187" s="855" t="s">
        <v>83</v>
      </c>
      <c r="E187" s="856"/>
      <c r="F187" s="408" t="s">
        <v>348</v>
      </c>
      <c r="G187" s="499">
        <f>'Module 2a'!J$69/E24</f>
        <v>0</v>
      </c>
      <c r="H187" s="499">
        <f>'Module 2a'!K$69/F24</f>
        <v>0</v>
      </c>
      <c r="I187" s="499">
        <f>'Module 2a'!L$69/G24</f>
        <v>0</v>
      </c>
      <c r="J187" s="500">
        <f>'Module 2a'!M$69/H24</f>
        <v>0</v>
      </c>
      <c r="L187" s="406" t="s">
        <v>349</v>
      </c>
      <c r="M187" s="407" t="s">
        <v>133</v>
      </c>
      <c r="N187" s="855" t="s">
        <v>83</v>
      </c>
      <c r="O187" s="856"/>
      <c r="P187" s="408" t="s">
        <v>348</v>
      </c>
      <c r="Q187" s="499">
        <f>'Module 2a'!J$97/E24</f>
        <v>0</v>
      </c>
      <c r="R187" s="499">
        <f>'Module 2a'!K$97/F24</f>
        <v>0</v>
      </c>
      <c r="S187" s="499">
        <f>'Module 2a'!L$97/G24</f>
        <v>0</v>
      </c>
      <c r="T187" s="500">
        <f>'Module 2a'!M$97/H24</f>
        <v>0</v>
      </c>
    </row>
    <row r="188" spans="2:20" x14ac:dyDescent="0.2">
      <c r="B188" s="71"/>
      <c r="C188" s="71"/>
      <c r="D188" s="71"/>
      <c r="E188" s="71"/>
      <c r="F188" s="369"/>
      <c r="G188" s="392"/>
      <c r="H188" s="392"/>
      <c r="I188" s="392"/>
    </row>
    <row r="189" spans="2:20" ht="15.75" x14ac:dyDescent="0.2">
      <c r="B189" s="66" t="s">
        <v>92</v>
      </c>
      <c r="C189" s="66"/>
      <c r="D189" s="66"/>
      <c r="E189" s="66"/>
      <c r="F189" s="369"/>
      <c r="G189" s="392"/>
      <c r="H189" s="392"/>
      <c r="I189" s="392"/>
    </row>
    <row r="190" spans="2:20" ht="16.5" thickBot="1" x14ac:dyDescent="0.3">
      <c r="B190" s="389"/>
      <c r="C190" s="389"/>
      <c r="D190" s="389"/>
      <c r="E190" s="389"/>
      <c r="F190" s="390"/>
      <c r="G190" s="393"/>
      <c r="H190" s="393"/>
      <c r="I190" s="393"/>
    </row>
    <row r="191" spans="2:20" ht="31.5" customHeight="1" x14ac:dyDescent="0.2">
      <c r="B191" s="184" t="s">
        <v>181</v>
      </c>
      <c r="C191" s="405"/>
      <c r="D191" s="857"/>
      <c r="E191" s="858"/>
      <c r="F191" s="405" t="s">
        <v>34</v>
      </c>
      <c r="G191" s="396">
        <f>'Module 1 - reference data'!I11</f>
        <v>2016</v>
      </c>
      <c r="H191" s="396">
        <f>G191+1</f>
        <v>2017</v>
      </c>
      <c r="I191" s="396">
        <f>H191+1</f>
        <v>2018</v>
      </c>
      <c r="J191" s="397">
        <f>I191+1</f>
        <v>2019</v>
      </c>
      <c r="L191" s="184" t="s">
        <v>181</v>
      </c>
      <c r="M191" s="405"/>
      <c r="N191" s="857"/>
      <c r="O191" s="858"/>
      <c r="P191" s="405" t="s">
        <v>34</v>
      </c>
      <c r="Q191" s="396">
        <f>'Module 1 - reference data'!I11</f>
        <v>2016</v>
      </c>
      <c r="R191" s="396">
        <f>Q191+1</f>
        <v>2017</v>
      </c>
      <c r="S191" s="396">
        <f>R191+1</f>
        <v>2018</v>
      </c>
      <c r="T191" s="397">
        <f>S191+1</f>
        <v>2019</v>
      </c>
    </row>
    <row r="192" spans="2:20" ht="30.75" customHeight="1" x14ac:dyDescent="0.2">
      <c r="B192" s="303" t="s">
        <v>182</v>
      </c>
      <c r="C192" s="402" t="s">
        <v>133</v>
      </c>
      <c r="D192" s="718" t="s">
        <v>79</v>
      </c>
      <c r="E192" s="854"/>
      <c r="F192" s="172" t="s">
        <v>363</v>
      </c>
      <c r="G192" s="497">
        <f>'Module 6 - biodiversity'!D$14/E14</f>
        <v>1</v>
      </c>
      <c r="H192" s="497">
        <f>'Module 6 - biodiversity'!E$14/F14</f>
        <v>1</v>
      </c>
      <c r="I192" s="497">
        <f>'Module 6 - biodiversity'!F$14/G14</f>
        <v>1</v>
      </c>
      <c r="J192" s="498">
        <f>'Module 6 - biodiversity'!G$14/H14</f>
        <v>1</v>
      </c>
      <c r="L192" s="303" t="s">
        <v>176</v>
      </c>
      <c r="M192" s="402" t="s">
        <v>133</v>
      </c>
      <c r="N192" s="718" t="s">
        <v>79</v>
      </c>
      <c r="O192" s="854"/>
      <c r="P192" s="172" t="s">
        <v>363</v>
      </c>
      <c r="Q192" s="497">
        <f>'Module 6 - biodiversity'!D$16/E14</f>
        <v>0</v>
      </c>
      <c r="R192" s="497">
        <f>'Module 6 - biodiversity'!E$16/F14</f>
        <v>0</v>
      </c>
      <c r="S192" s="497">
        <f>'Module 6 - biodiversity'!F$16/G14</f>
        <v>0</v>
      </c>
      <c r="T192" s="498">
        <f>'Module 6 - biodiversity'!G$16/H14</f>
        <v>0</v>
      </c>
    </row>
    <row r="193" spans="2:20" ht="30" customHeight="1" x14ac:dyDescent="0.2">
      <c r="B193" s="303" t="s">
        <v>182</v>
      </c>
      <c r="C193" s="402" t="s">
        <v>133</v>
      </c>
      <c r="D193" s="718" t="s">
        <v>123</v>
      </c>
      <c r="E193" s="854"/>
      <c r="F193" s="172" t="s">
        <v>364</v>
      </c>
      <c r="G193" s="497">
        <f>'Module 6 - biodiversity'!D$14/E15</f>
        <v>1</v>
      </c>
      <c r="H193" s="497">
        <f>'Module 6 - biodiversity'!E$14/F15</f>
        <v>1</v>
      </c>
      <c r="I193" s="497">
        <f>'Module 6 - biodiversity'!F$14/G15</f>
        <v>1</v>
      </c>
      <c r="J193" s="498">
        <f>'Module 6 - biodiversity'!G$14/H15</f>
        <v>1</v>
      </c>
      <c r="L193" s="303" t="s">
        <v>176</v>
      </c>
      <c r="M193" s="402" t="s">
        <v>133</v>
      </c>
      <c r="N193" s="718" t="s">
        <v>123</v>
      </c>
      <c r="O193" s="854"/>
      <c r="P193" s="172" t="s">
        <v>364</v>
      </c>
      <c r="Q193" s="497">
        <f>'Module 6 - biodiversity'!D$16/E15</f>
        <v>0</v>
      </c>
      <c r="R193" s="497">
        <f>'Module 6 - biodiversity'!E$16/F15</f>
        <v>0</v>
      </c>
      <c r="S193" s="497">
        <f>'Module 6 - biodiversity'!F$16/G15</f>
        <v>0</v>
      </c>
      <c r="T193" s="498">
        <f>'Module 6 - biodiversity'!G$16/H15</f>
        <v>0</v>
      </c>
    </row>
    <row r="194" spans="2:20" ht="17.25" customHeight="1" x14ac:dyDescent="0.2">
      <c r="B194" s="303" t="s">
        <v>182</v>
      </c>
      <c r="C194" s="402" t="s">
        <v>133</v>
      </c>
      <c r="D194" s="718" t="s">
        <v>65</v>
      </c>
      <c r="E194" s="854"/>
      <c r="F194" s="172" t="s">
        <v>365</v>
      </c>
      <c r="G194" s="497">
        <f>'Module 6 - biodiversity'!D$14/E16</f>
        <v>1</v>
      </c>
      <c r="H194" s="497">
        <f>'Module 6 - biodiversity'!E$14/F16</f>
        <v>1</v>
      </c>
      <c r="I194" s="497">
        <f>'Module 6 - biodiversity'!F$14/G16</f>
        <v>1</v>
      </c>
      <c r="J194" s="498">
        <f>'Module 6 - biodiversity'!G$14/H16</f>
        <v>1</v>
      </c>
      <c r="L194" s="303" t="s">
        <v>176</v>
      </c>
      <c r="M194" s="402" t="s">
        <v>133</v>
      </c>
      <c r="N194" s="718" t="s">
        <v>65</v>
      </c>
      <c r="O194" s="854"/>
      <c r="P194" s="172" t="s">
        <v>365</v>
      </c>
      <c r="Q194" s="497">
        <f>'Module 6 - biodiversity'!D$16/E16</f>
        <v>0</v>
      </c>
      <c r="R194" s="497">
        <f>'Module 6 - biodiversity'!E$16/F16</f>
        <v>0</v>
      </c>
      <c r="S194" s="497">
        <f>'Module 6 - biodiversity'!F$16/G16</f>
        <v>0</v>
      </c>
      <c r="T194" s="498">
        <f>'Module 6 - biodiversity'!G$16/H16</f>
        <v>0</v>
      </c>
    </row>
    <row r="195" spans="2:20" ht="27.75" customHeight="1" x14ac:dyDescent="0.2">
      <c r="B195" s="303" t="s">
        <v>182</v>
      </c>
      <c r="C195" s="402" t="s">
        <v>133</v>
      </c>
      <c r="D195" s="718" t="s">
        <v>120</v>
      </c>
      <c r="E195" s="854"/>
      <c r="F195" s="172" t="s">
        <v>366</v>
      </c>
      <c r="G195" s="497">
        <f>'Module 6 - biodiversity'!D$14/E17</f>
        <v>1</v>
      </c>
      <c r="H195" s="497">
        <f>'Module 6 - biodiversity'!E$14/F17</f>
        <v>1</v>
      </c>
      <c r="I195" s="497">
        <f>'Module 6 - biodiversity'!F$14/G17</f>
        <v>1</v>
      </c>
      <c r="J195" s="498">
        <f>'Module 6 - biodiversity'!G$14/H17</f>
        <v>1</v>
      </c>
      <c r="L195" s="303" t="s">
        <v>176</v>
      </c>
      <c r="M195" s="402" t="s">
        <v>133</v>
      </c>
      <c r="N195" s="718" t="s">
        <v>120</v>
      </c>
      <c r="O195" s="854"/>
      <c r="P195" s="172" t="s">
        <v>366</v>
      </c>
      <c r="Q195" s="497">
        <f>'Module 6 - biodiversity'!D$16/E17</f>
        <v>0</v>
      </c>
      <c r="R195" s="497">
        <f>'Module 6 - biodiversity'!E$16/F17</f>
        <v>0</v>
      </c>
      <c r="S195" s="497">
        <f>'Module 6 - biodiversity'!F$16/G17</f>
        <v>0</v>
      </c>
      <c r="T195" s="498">
        <f>'Module 6 - biodiversity'!G$16/H17</f>
        <v>0</v>
      </c>
    </row>
    <row r="196" spans="2:20" ht="27.75" customHeight="1" x14ac:dyDescent="0.2">
      <c r="B196" s="303" t="s">
        <v>182</v>
      </c>
      <c r="C196" s="402" t="s">
        <v>133</v>
      </c>
      <c r="D196" s="718" t="s">
        <v>121</v>
      </c>
      <c r="E196" s="854"/>
      <c r="F196" s="172" t="s">
        <v>367</v>
      </c>
      <c r="G196" s="497">
        <f>'Module 6 - biodiversity'!D$14/E18</f>
        <v>1</v>
      </c>
      <c r="H196" s="497">
        <f>'Module 6 - biodiversity'!E$14/F18</f>
        <v>1</v>
      </c>
      <c r="I196" s="497">
        <f>'Module 6 - biodiversity'!F$14/G18</f>
        <v>1</v>
      </c>
      <c r="J196" s="498">
        <f>'Module 6 - biodiversity'!G$14/H18</f>
        <v>1</v>
      </c>
      <c r="L196" s="303" t="s">
        <v>176</v>
      </c>
      <c r="M196" s="402" t="s">
        <v>133</v>
      </c>
      <c r="N196" s="718" t="s">
        <v>121</v>
      </c>
      <c r="O196" s="854"/>
      <c r="P196" s="172" t="s">
        <v>367</v>
      </c>
      <c r="Q196" s="497">
        <f>'Module 6 - biodiversity'!D$16/E18</f>
        <v>0</v>
      </c>
      <c r="R196" s="497">
        <f>'Module 6 - biodiversity'!E$16/F18</f>
        <v>0</v>
      </c>
      <c r="S196" s="497">
        <f>'Module 6 - biodiversity'!F$16/G18</f>
        <v>0</v>
      </c>
      <c r="T196" s="498">
        <f>'Module 6 - biodiversity'!G$16/H18</f>
        <v>0</v>
      </c>
    </row>
    <row r="197" spans="2:20" ht="30" customHeight="1" x14ac:dyDescent="0.2">
      <c r="B197" s="303" t="s">
        <v>182</v>
      </c>
      <c r="C197" s="402" t="s">
        <v>133</v>
      </c>
      <c r="D197" s="718" t="s">
        <v>66</v>
      </c>
      <c r="E197" s="854"/>
      <c r="F197" s="173" t="s">
        <v>183</v>
      </c>
      <c r="G197" s="497">
        <f>'Module 6 - biodiversity'!D$14/E19</f>
        <v>1</v>
      </c>
      <c r="H197" s="497">
        <f>'Module 6 - biodiversity'!E$14/F19</f>
        <v>1</v>
      </c>
      <c r="I197" s="497">
        <f>'Module 6 - biodiversity'!F$14/G19</f>
        <v>1</v>
      </c>
      <c r="J197" s="498">
        <f>'Module 6 - biodiversity'!G$14/H19</f>
        <v>1</v>
      </c>
      <c r="L197" s="303" t="s">
        <v>176</v>
      </c>
      <c r="M197" s="402" t="s">
        <v>133</v>
      </c>
      <c r="N197" s="718" t="s">
        <v>66</v>
      </c>
      <c r="O197" s="854"/>
      <c r="P197" s="173" t="s">
        <v>183</v>
      </c>
      <c r="Q197" s="497">
        <f>'Module 6 - biodiversity'!D$16/E19</f>
        <v>0</v>
      </c>
      <c r="R197" s="497">
        <f>'Module 6 - biodiversity'!E$16/F19</f>
        <v>0</v>
      </c>
      <c r="S197" s="497">
        <f>'Module 6 - biodiversity'!F$16/G19</f>
        <v>0</v>
      </c>
      <c r="T197" s="498">
        <f>'Module 6 - biodiversity'!G$16/H19</f>
        <v>0</v>
      </c>
    </row>
    <row r="198" spans="2:20" ht="28.5" customHeight="1" x14ac:dyDescent="0.2">
      <c r="B198" s="303" t="s">
        <v>182</v>
      </c>
      <c r="C198" s="402" t="s">
        <v>133</v>
      </c>
      <c r="D198" s="718" t="s">
        <v>80</v>
      </c>
      <c r="E198" s="854"/>
      <c r="F198" s="403" t="s">
        <v>368</v>
      </c>
      <c r="G198" s="497">
        <f>'Module 6 - biodiversity'!D$14/E20</f>
        <v>1</v>
      </c>
      <c r="H198" s="497">
        <f>'Module 6 - biodiversity'!E$14/F20</f>
        <v>1</v>
      </c>
      <c r="I198" s="497">
        <f>'Module 6 - biodiversity'!F$14/G20</f>
        <v>1</v>
      </c>
      <c r="J198" s="498">
        <f>'Module 6 - biodiversity'!G$14/H20</f>
        <v>1</v>
      </c>
      <c r="L198" s="303" t="s">
        <v>176</v>
      </c>
      <c r="M198" s="402" t="s">
        <v>133</v>
      </c>
      <c r="N198" s="718" t="s">
        <v>80</v>
      </c>
      <c r="O198" s="854"/>
      <c r="P198" s="403" t="s">
        <v>368</v>
      </c>
      <c r="Q198" s="497">
        <f>'Module 6 - biodiversity'!D$16/E20</f>
        <v>0</v>
      </c>
      <c r="R198" s="497">
        <f>'Module 6 - biodiversity'!E$16/F20</f>
        <v>0</v>
      </c>
      <c r="S198" s="497">
        <f>'Module 6 - biodiversity'!F$16/G20</f>
        <v>0</v>
      </c>
      <c r="T198" s="498">
        <f>'Module 6 - biodiversity'!G$16/H20</f>
        <v>0</v>
      </c>
    </row>
    <row r="199" spans="2:20" ht="27.75" customHeight="1" x14ac:dyDescent="0.2">
      <c r="B199" s="303" t="s">
        <v>182</v>
      </c>
      <c r="C199" s="402" t="s">
        <v>133</v>
      </c>
      <c r="D199" s="718" t="s">
        <v>82</v>
      </c>
      <c r="E199" s="854"/>
      <c r="F199" s="403" t="s">
        <v>369</v>
      </c>
      <c r="G199" s="497">
        <f>'Module 6 - biodiversity'!D$14/E21</f>
        <v>1</v>
      </c>
      <c r="H199" s="497">
        <f>'Module 6 - biodiversity'!E$14/F21</f>
        <v>1</v>
      </c>
      <c r="I199" s="497">
        <f>'Module 6 - biodiversity'!F$14/G21</f>
        <v>1</v>
      </c>
      <c r="J199" s="498">
        <f>'Module 6 - biodiversity'!G$14/H21</f>
        <v>1</v>
      </c>
      <c r="L199" s="303" t="s">
        <v>176</v>
      </c>
      <c r="M199" s="402" t="s">
        <v>133</v>
      </c>
      <c r="N199" s="718" t="s">
        <v>82</v>
      </c>
      <c r="O199" s="854"/>
      <c r="P199" s="403" t="s">
        <v>369</v>
      </c>
      <c r="Q199" s="497">
        <f>'Module 6 - biodiversity'!D$16/E21</f>
        <v>0</v>
      </c>
      <c r="R199" s="497">
        <f>'Module 6 - biodiversity'!E$16/F21</f>
        <v>0</v>
      </c>
      <c r="S199" s="497">
        <f>'Module 6 - biodiversity'!F$16/G21</f>
        <v>0</v>
      </c>
      <c r="T199" s="498">
        <f>'Module 6 - biodiversity'!G$16/H21</f>
        <v>0</v>
      </c>
    </row>
    <row r="200" spans="2:20" ht="43.5" customHeight="1" x14ac:dyDescent="0.2">
      <c r="B200" s="303" t="s">
        <v>182</v>
      </c>
      <c r="C200" s="402" t="s">
        <v>133</v>
      </c>
      <c r="D200" s="718" t="s">
        <v>85</v>
      </c>
      <c r="E200" s="854"/>
      <c r="F200" s="172" t="s">
        <v>367</v>
      </c>
      <c r="G200" s="497">
        <f>'Module 6 - biodiversity'!D$14/E22</f>
        <v>1</v>
      </c>
      <c r="H200" s="497">
        <f>'Module 6 - biodiversity'!E$14/F22</f>
        <v>1</v>
      </c>
      <c r="I200" s="497">
        <f>'Module 6 - biodiversity'!F$14/G22</f>
        <v>1</v>
      </c>
      <c r="J200" s="498">
        <f>'Module 6 - biodiversity'!G$14/H22</f>
        <v>1</v>
      </c>
      <c r="L200" s="303" t="s">
        <v>176</v>
      </c>
      <c r="M200" s="402" t="s">
        <v>133</v>
      </c>
      <c r="N200" s="718" t="s">
        <v>85</v>
      </c>
      <c r="O200" s="854"/>
      <c r="P200" s="172" t="s">
        <v>367</v>
      </c>
      <c r="Q200" s="497">
        <f>'Module 6 - biodiversity'!D$16/E22</f>
        <v>0</v>
      </c>
      <c r="R200" s="497">
        <f>'Module 6 - biodiversity'!E$16/F22</f>
        <v>0</v>
      </c>
      <c r="S200" s="497">
        <f>'Module 6 - biodiversity'!F$16/G22</f>
        <v>0</v>
      </c>
      <c r="T200" s="498">
        <f>'Module 6 - biodiversity'!G$16/H22</f>
        <v>0</v>
      </c>
    </row>
    <row r="201" spans="2:20" ht="28.5" customHeight="1" x14ac:dyDescent="0.2">
      <c r="B201" s="303" t="s">
        <v>182</v>
      </c>
      <c r="C201" s="402" t="s">
        <v>133</v>
      </c>
      <c r="D201" s="718" t="s">
        <v>122</v>
      </c>
      <c r="E201" s="854"/>
      <c r="F201" s="172" t="s">
        <v>370</v>
      </c>
      <c r="G201" s="497">
        <f>'Module 6 - biodiversity'!D$14/E23</f>
        <v>1</v>
      </c>
      <c r="H201" s="497">
        <f>'Module 6 - biodiversity'!E$14/F23</f>
        <v>1</v>
      </c>
      <c r="I201" s="497">
        <f>'Module 6 - biodiversity'!F$14/G23</f>
        <v>1</v>
      </c>
      <c r="J201" s="498">
        <f>'Module 6 - biodiversity'!G$14/H23</f>
        <v>1</v>
      </c>
      <c r="L201" s="303" t="s">
        <v>176</v>
      </c>
      <c r="M201" s="402" t="s">
        <v>133</v>
      </c>
      <c r="N201" s="718" t="s">
        <v>122</v>
      </c>
      <c r="O201" s="854"/>
      <c r="P201" s="172" t="s">
        <v>370</v>
      </c>
      <c r="Q201" s="497">
        <f>'Module 6 - biodiversity'!D$16/E23</f>
        <v>0</v>
      </c>
      <c r="R201" s="497">
        <f>'Module 6 - biodiversity'!E$16/F23</f>
        <v>0</v>
      </c>
      <c r="S201" s="497">
        <f>'Module 6 - biodiversity'!F$16/G23</f>
        <v>0</v>
      </c>
      <c r="T201" s="498">
        <f>'Module 6 - biodiversity'!G$16/H23</f>
        <v>0</v>
      </c>
    </row>
    <row r="202" spans="2:20" ht="17.25" customHeight="1" thickBot="1" x14ac:dyDescent="0.25">
      <c r="B202" s="406" t="s">
        <v>182</v>
      </c>
      <c r="C202" s="407" t="s">
        <v>133</v>
      </c>
      <c r="D202" s="855" t="s">
        <v>83</v>
      </c>
      <c r="E202" s="856"/>
      <c r="F202" s="408" t="s">
        <v>371</v>
      </c>
      <c r="G202" s="499">
        <f>'Module 6 - biodiversity'!D$14/E24</f>
        <v>1</v>
      </c>
      <c r="H202" s="499">
        <f>'Module 6 - biodiversity'!E$14/F24</f>
        <v>1</v>
      </c>
      <c r="I202" s="499">
        <f>'Module 6 - biodiversity'!F$14/G24</f>
        <v>1</v>
      </c>
      <c r="J202" s="500">
        <f>'Module 6 - biodiversity'!G$14/H24</f>
        <v>1</v>
      </c>
      <c r="L202" s="406" t="s">
        <v>176</v>
      </c>
      <c r="M202" s="407" t="s">
        <v>133</v>
      </c>
      <c r="N202" s="855" t="s">
        <v>83</v>
      </c>
      <c r="O202" s="856"/>
      <c r="P202" s="408" t="s">
        <v>371</v>
      </c>
      <c r="Q202" s="499">
        <f>'Module 6 - biodiversity'!D$16/E24</f>
        <v>0</v>
      </c>
      <c r="R202" s="499">
        <f>'Module 6 - biodiversity'!E$16/F24</f>
        <v>0</v>
      </c>
      <c r="S202" s="499">
        <f>'Module 6 - biodiversity'!F$16/G24</f>
        <v>0</v>
      </c>
      <c r="T202" s="500">
        <f>'Module 6 - biodiversity'!G$16/H24</f>
        <v>0</v>
      </c>
    </row>
    <row r="204" spans="2:20" ht="15.75" thickBot="1" x14ac:dyDescent="0.25"/>
    <row r="205" spans="2:20" ht="31.5" customHeight="1" x14ac:dyDescent="0.2">
      <c r="B205" s="184" t="s">
        <v>181</v>
      </c>
      <c r="C205" s="405"/>
      <c r="D205" s="857"/>
      <c r="E205" s="858"/>
      <c r="F205" s="405" t="s">
        <v>34</v>
      </c>
      <c r="G205" s="396">
        <f>'Module 1 - reference data'!I11</f>
        <v>2016</v>
      </c>
      <c r="H205" s="396">
        <f>G205+1</f>
        <v>2017</v>
      </c>
      <c r="I205" s="396">
        <f>H205+1</f>
        <v>2018</v>
      </c>
      <c r="J205" s="397">
        <f>I205+1</f>
        <v>2019</v>
      </c>
      <c r="L205" s="184" t="s">
        <v>181</v>
      </c>
      <c r="M205" s="405"/>
      <c r="N205" s="857"/>
      <c r="O205" s="858"/>
      <c r="P205" s="405" t="s">
        <v>34</v>
      </c>
      <c r="Q205" s="396">
        <f>'Module 1 - reference data'!I11</f>
        <v>2016</v>
      </c>
      <c r="R205" s="396">
        <f>Q205+1</f>
        <v>2017</v>
      </c>
      <c r="S205" s="396">
        <f>R205+1</f>
        <v>2018</v>
      </c>
      <c r="T205" s="397">
        <f>S205+1</f>
        <v>2019</v>
      </c>
    </row>
    <row r="206" spans="2:20" ht="32.25" customHeight="1" x14ac:dyDescent="0.2">
      <c r="B206" s="303" t="s">
        <v>174</v>
      </c>
      <c r="C206" s="402" t="s">
        <v>133</v>
      </c>
      <c r="D206" s="718" t="s">
        <v>79</v>
      </c>
      <c r="E206" s="854"/>
      <c r="F206" s="172" t="s">
        <v>363</v>
      </c>
      <c r="G206" s="497">
        <f>'Module 6 - biodiversity'!D$17/E14</f>
        <v>0</v>
      </c>
      <c r="H206" s="497">
        <f>'Module 6 - biodiversity'!E$17/F14</f>
        <v>0</v>
      </c>
      <c r="I206" s="497">
        <f>'Module 6 - biodiversity'!F$17/G14</f>
        <v>0</v>
      </c>
      <c r="J206" s="498">
        <f>'Module 6 - biodiversity'!G$17/H14</f>
        <v>0</v>
      </c>
      <c r="L206" s="303" t="s">
        <v>184</v>
      </c>
      <c r="M206" s="402" t="s">
        <v>133</v>
      </c>
      <c r="N206" s="718" t="s">
        <v>79</v>
      </c>
      <c r="O206" s="854"/>
      <c r="P206" s="172" t="s">
        <v>363</v>
      </c>
      <c r="Q206" s="497">
        <f>'Module 6 - biodiversity'!D$18/E14</f>
        <v>0</v>
      </c>
      <c r="R206" s="497">
        <f>'Module 6 - biodiversity'!E$18/F14</f>
        <v>0</v>
      </c>
      <c r="S206" s="497">
        <f>'Module 6 - biodiversity'!F$18/G14</f>
        <v>0</v>
      </c>
      <c r="T206" s="498">
        <f>'Module 6 - biodiversity'!G$18/H14</f>
        <v>0</v>
      </c>
    </row>
    <row r="207" spans="2:20" ht="31.5" customHeight="1" x14ac:dyDescent="0.2">
      <c r="B207" s="303" t="s">
        <v>174</v>
      </c>
      <c r="C207" s="402" t="s">
        <v>133</v>
      </c>
      <c r="D207" s="718" t="s">
        <v>123</v>
      </c>
      <c r="E207" s="854"/>
      <c r="F207" s="172" t="s">
        <v>364</v>
      </c>
      <c r="G207" s="497">
        <f>'Module 6 - biodiversity'!D$17/E15</f>
        <v>0</v>
      </c>
      <c r="H207" s="497">
        <f>'Module 6 - biodiversity'!E$17/F15</f>
        <v>0</v>
      </c>
      <c r="I207" s="497">
        <f>'Module 6 - biodiversity'!F$17/G15</f>
        <v>0</v>
      </c>
      <c r="J207" s="498">
        <f>'Module 6 - biodiversity'!G$17/H15</f>
        <v>0</v>
      </c>
      <c r="L207" s="303" t="s">
        <v>184</v>
      </c>
      <c r="M207" s="402" t="s">
        <v>133</v>
      </c>
      <c r="N207" s="718" t="s">
        <v>123</v>
      </c>
      <c r="O207" s="854"/>
      <c r="P207" s="172" t="s">
        <v>364</v>
      </c>
      <c r="Q207" s="497">
        <f>'Module 6 - biodiversity'!D$18/E15</f>
        <v>0</v>
      </c>
      <c r="R207" s="497">
        <f>'Module 6 - biodiversity'!E$18/F15</f>
        <v>0</v>
      </c>
      <c r="S207" s="497">
        <f>'Module 6 - biodiversity'!F$18/G15</f>
        <v>0</v>
      </c>
      <c r="T207" s="498">
        <f>'Module 6 - biodiversity'!G$18/H15</f>
        <v>0</v>
      </c>
    </row>
    <row r="208" spans="2:20" ht="33" customHeight="1" x14ac:dyDescent="0.2">
      <c r="B208" s="303" t="s">
        <v>174</v>
      </c>
      <c r="C208" s="402" t="s">
        <v>133</v>
      </c>
      <c r="D208" s="718" t="s">
        <v>65</v>
      </c>
      <c r="E208" s="854"/>
      <c r="F208" s="172" t="s">
        <v>365</v>
      </c>
      <c r="G208" s="497">
        <f>'Module 6 - biodiversity'!D$17/E16</f>
        <v>0</v>
      </c>
      <c r="H208" s="497">
        <f>'Module 6 - biodiversity'!E$17/F16</f>
        <v>0</v>
      </c>
      <c r="I208" s="497">
        <f>'Module 6 - biodiversity'!F$17/G16</f>
        <v>0</v>
      </c>
      <c r="J208" s="498">
        <f>'Module 6 - biodiversity'!G$17/H16</f>
        <v>0</v>
      </c>
      <c r="L208" s="303" t="s">
        <v>184</v>
      </c>
      <c r="M208" s="402" t="s">
        <v>133</v>
      </c>
      <c r="N208" s="718" t="s">
        <v>65</v>
      </c>
      <c r="O208" s="854"/>
      <c r="P208" s="172" t="s">
        <v>365</v>
      </c>
      <c r="Q208" s="497">
        <f>'Module 6 - biodiversity'!D$18/E16</f>
        <v>0</v>
      </c>
      <c r="R208" s="497">
        <f>'Module 6 - biodiversity'!E$18/F16</f>
        <v>0</v>
      </c>
      <c r="S208" s="497">
        <f>'Module 6 - biodiversity'!F$18/G16</f>
        <v>0</v>
      </c>
      <c r="T208" s="498">
        <f>'Module 6 - biodiversity'!G$18/H16</f>
        <v>0</v>
      </c>
    </row>
    <row r="209" spans="2:20" ht="37.5" customHeight="1" x14ac:dyDescent="0.2">
      <c r="B209" s="303" t="s">
        <v>174</v>
      </c>
      <c r="C209" s="402" t="s">
        <v>133</v>
      </c>
      <c r="D209" s="718" t="s">
        <v>120</v>
      </c>
      <c r="E209" s="854"/>
      <c r="F209" s="172" t="s">
        <v>366</v>
      </c>
      <c r="G209" s="497">
        <f>'Module 6 - biodiversity'!D$17/E17</f>
        <v>0</v>
      </c>
      <c r="H209" s="497">
        <f>'Module 6 - biodiversity'!E$17/F17</f>
        <v>0</v>
      </c>
      <c r="I209" s="497">
        <f>'Module 6 - biodiversity'!F$17/G17</f>
        <v>0</v>
      </c>
      <c r="J209" s="498">
        <f>'Module 6 - biodiversity'!G$17/H17</f>
        <v>0</v>
      </c>
      <c r="L209" s="303" t="s">
        <v>184</v>
      </c>
      <c r="M209" s="402" t="s">
        <v>133</v>
      </c>
      <c r="N209" s="718" t="s">
        <v>120</v>
      </c>
      <c r="O209" s="854"/>
      <c r="P209" s="172" t="s">
        <v>366</v>
      </c>
      <c r="Q209" s="497">
        <f>'Module 6 - biodiversity'!D$18/E17</f>
        <v>0</v>
      </c>
      <c r="R209" s="497">
        <f>'Module 6 - biodiversity'!E$18/F17</f>
        <v>0</v>
      </c>
      <c r="S209" s="497">
        <f>'Module 6 - biodiversity'!F$18/G17</f>
        <v>0</v>
      </c>
      <c r="T209" s="498">
        <f>'Module 6 - biodiversity'!G$18/H17</f>
        <v>0</v>
      </c>
    </row>
    <row r="210" spans="2:20" ht="34.5" customHeight="1" x14ac:dyDescent="0.2">
      <c r="B210" s="303" t="s">
        <v>174</v>
      </c>
      <c r="C210" s="402" t="s">
        <v>133</v>
      </c>
      <c r="D210" s="718" t="s">
        <v>121</v>
      </c>
      <c r="E210" s="854"/>
      <c r="F210" s="172" t="s">
        <v>367</v>
      </c>
      <c r="G210" s="497">
        <f>'Module 6 - biodiversity'!D$17/E18</f>
        <v>0</v>
      </c>
      <c r="H210" s="497">
        <f>'Module 6 - biodiversity'!E$17/F18</f>
        <v>0</v>
      </c>
      <c r="I210" s="497">
        <f>'Module 6 - biodiversity'!F$17/G18</f>
        <v>0</v>
      </c>
      <c r="J210" s="498">
        <f>'Module 6 - biodiversity'!G$17/H18</f>
        <v>0</v>
      </c>
      <c r="L210" s="303" t="s">
        <v>184</v>
      </c>
      <c r="M210" s="402" t="s">
        <v>133</v>
      </c>
      <c r="N210" s="718" t="s">
        <v>121</v>
      </c>
      <c r="O210" s="854"/>
      <c r="P210" s="172" t="s">
        <v>367</v>
      </c>
      <c r="Q210" s="497">
        <f>'Module 6 - biodiversity'!D$18/E18</f>
        <v>0</v>
      </c>
      <c r="R210" s="497">
        <f>'Module 6 - biodiversity'!E$18/F18</f>
        <v>0</v>
      </c>
      <c r="S210" s="497">
        <f>'Module 6 - biodiversity'!F$18/G18</f>
        <v>0</v>
      </c>
      <c r="T210" s="498">
        <f>'Module 6 - biodiversity'!G$18/H18</f>
        <v>0</v>
      </c>
    </row>
    <row r="211" spans="2:20" ht="31.5" x14ac:dyDescent="0.2">
      <c r="B211" s="303" t="s">
        <v>174</v>
      </c>
      <c r="C211" s="402" t="s">
        <v>133</v>
      </c>
      <c r="D211" s="718" t="s">
        <v>66</v>
      </c>
      <c r="E211" s="854"/>
      <c r="F211" s="173" t="s">
        <v>183</v>
      </c>
      <c r="G211" s="497">
        <f>'Module 6 - biodiversity'!D$17/E19</f>
        <v>0</v>
      </c>
      <c r="H211" s="497">
        <f>'Module 6 - biodiversity'!E$17/F19</f>
        <v>0</v>
      </c>
      <c r="I211" s="497">
        <f>'Module 6 - biodiversity'!F$17/G19</f>
        <v>0</v>
      </c>
      <c r="J211" s="498">
        <f>'Module 6 - biodiversity'!G$17/H19</f>
        <v>0</v>
      </c>
      <c r="L211" s="303" t="s">
        <v>184</v>
      </c>
      <c r="M211" s="402" t="s">
        <v>133</v>
      </c>
      <c r="N211" s="718" t="s">
        <v>66</v>
      </c>
      <c r="O211" s="854"/>
      <c r="P211" s="173" t="s">
        <v>183</v>
      </c>
      <c r="Q211" s="497">
        <f>'Module 6 - biodiversity'!D$18/E19</f>
        <v>0</v>
      </c>
      <c r="R211" s="497">
        <f>'Module 6 - biodiversity'!E$18/F19</f>
        <v>0</v>
      </c>
      <c r="S211" s="497">
        <f>'Module 6 - biodiversity'!F$18/G19</f>
        <v>0</v>
      </c>
      <c r="T211" s="498">
        <f>'Module 6 - biodiversity'!G$18/H19</f>
        <v>0</v>
      </c>
    </row>
    <row r="212" spans="2:20" ht="31.5" customHeight="1" x14ac:dyDescent="0.2">
      <c r="B212" s="303" t="s">
        <v>174</v>
      </c>
      <c r="C212" s="402" t="s">
        <v>133</v>
      </c>
      <c r="D212" s="718" t="s">
        <v>80</v>
      </c>
      <c r="E212" s="854"/>
      <c r="F212" s="403" t="s">
        <v>368</v>
      </c>
      <c r="G212" s="497">
        <f>'Module 6 - biodiversity'!D$17/E20</f>
        <v>0</v>
      </c>
      <c r="H212" s="497">
        <f>'Module 6 - biodiversity'!E$17/F20</f>
        <v>0</v>
      </c>
      <c r="I212" s="497">
        <f>'Module 6 - biodiversity'!F$17/G20</f>
        <v>0</v>
      </c>
      <c r="J212" s="498">
        <f>'Module 6 - biodiversity'!G$17/H20</f>
        <v>0</v>
      </c>
      <c r="L212" s="303" t="s">
        <v>184</v>
      </c>
      <c r="M212" s="402" t="s">
        <v>133</v>
      </c>
      <c r="N212" s="718" t="s">
        <v>80</v>
      </c>
      <c r="O212" s="854"/>
      <c r="P212" s="403" t="s">
        <v>368</v>
      </c>
      <c r="Q212" s="497">
        <f>'Module 6 - biodiversity'!D$18/E20</f>
        <v>0</v>
      </c>
      <c r="R212" s="497">
        <f>'Module 6 - biodiversity'!E$18/F20</f>
        <v>0</v>
      </c>
      <c r="S212" s="497">
        <f>'Module 6 - biodiversity'!F$18/G20</f>
        <v>0</v>
      </c>
      <c r="T212" s="498">
        <f>'Module 6 - biodiversity'!G$18/H20</f>
        <v>0</v>
      </c>
    </row>
    <row r="213" spans="2:20" ht="31.5" customHeight="1" x14ac:dyDescent="0.2">
      <c r="B213" s="303" t="s">
        <v>174</v>
      </c>
      <c r="C213" s="402" t="s">
        <v>133</v>
      </c>
      <c r="D213" s="718" t="s">
        <v>82</v>
      </c>
      <c r="E213" s="854"/>
      <c r="F213" s="403" t="s">
        <v>369</v>
      </c>
      <c r="G213" s="497">
        <f>'Module 6 - biodiversity'!D$17/E21</f>
        <v>0</v>
      </c>
      <c r="H213" s="497">
        <f>'Module 6 - biodiversity'!E$17/F21</f>
        <v>0</v>
      </c>
      <c r="I213" s="497">
        <f>'Module 6 - biodiversity'!F$17/G21</f>
        <v>0</v>
      </c>
      <c r="J213" s="498">
        <f>'Module 6 - biodiversity'!G$17/H21</f>
        <v>0</v>
      </c>
      <c r="L213" s="303" t="s">
        <v>184</v>
      </c>
      <c r="M213" s="402" t="s">
        <v>133</v>
      </c>
      <c r="N213" s="718" t="s">
        <v>82</v>
      </c>
      <c r="O213" s="854"/>
      <c r="P213" s="403" t="s">
        <v>369</v>
      </c>
      <c r="Q213" s="497">
        <f>'Module 6 - biodiversity'!D$18/E21</f>
        <v>0</v>
      </c>
      <c r="R213" s="497">
        <f>'Module 6 - biodiversity'!E$18/F21</f>
        <v>0</v>
      </c>
      <c r="S213" s="497">
        <f>'Module 6 - biodiversity'!F$18/G21</f>
        <v>0</v>
      </c>
      <c r="T213" s="498">
        <f>'Module 6 - biodiversity'!G$18/H21</f>
        <v>0</v>
      </c>
    </row>
    <row r="214" spans="2:20" ht="45.75" customHeight="1" x14ac:dyDescent="0.2">
      <c r="B214" s="303" t="s">
        <v>174</v>
      </c>
      <c r="C214" s="402" t="s">
        <v>133</v>
      </c>
      <c r="D214" s="718" t="s">
        <v>85</v>
      </c>
      <c r="E214" s="854"/>
      <c r="F214" s="172" t="s">
        <v>367</v>
      </c>
      <c r="G214" s="497">
        <f>'Module 6 - biodiversity'!D$17/E22</f>
        <v>0</v>
      </c>
      <c r="H214" s="497">
        <f>'Module 6 - biodiversity'!E$17/F22</f>
        <v>0</v>
      </c>
      <c r="I214" s="497">
        <f>'Module 6 - biodiversity'!F$17/G22</f>
        <v>0</v>
      </c>
      <c r="J214" s="498">
        <f>'Module 6 - biodiversity'!G$17/H22</f>
        <v>0</v>
      </c>
      <c r="L214" s="303" t="s">
        <v>184</v>
      </c>
      <c r="M214" s="402" t="s">
        <v>133</v>
      </c>
      <c r="N214" s="718" t="s">
        <v>85</v>
      </c>
      <c r="O214" s="854"/>
      <c r="P214" s="172" t="s">
        <v>367</v>
      </c>
      <c r="Q214" s="497">
        <f>'Module 6 - biodiversity'!D$18/E22</f>
        <v>0</v>
      </c>
      <c r="R214" s="497">
        <f>'Module 6 - biodiversity'!E$18/F22</f>
        <v>0</v>
      </c>
      <c r="S214" s="497">
        <f>'Module 6 - biodiversity'!F$18/G22</f>
        <v>0</v>
      </c>
      <c r="T214" s="498">
        <f>'Module 6 - biodiversity'!G$18/H22</f>
        <v>0</v>
      </c>
    </row>
    <row r="215" spans="2:20" ht="27.75" customHeight="1" x14ac:dyDescent="0.2">
      <c r="B215" s="303" t="s">
        <v>174</v>
      </c>
      <c r="C215" s="402" t="s">
        <v>133</v>
      </c>
      <c r="D215" s="718" t="s">
        <v>122</v>
      </c>
      <c r="E215" s="854"/>
      <c r="F215" s="172" t="s">
        <v>370</v>
      </c>
      <c r="G215" s="497">
        <f>'Module 6 - biodiversity'!D$17/E23</f>
        <v>0</v>
      </c>
      <c r="H215" s="497">
        <f>'Module 6 - biodiversity'!E$17/F23</f>
        <v>0</v>
      </c>
      <c r="I215" s="497">
        <f>'Module 6 - biodiversity'!F$17/G23</f>
        <v>0</v>
      </c>
      <c r="J215" s="498">
        <f>'Module 6 - biodiversity'!G$17/H23</f>
        <v>0</v>
      </c>
      <c r="L215" s="303" t="s">
        <v>184</v>
      </c>
      <c r="M215" s="402" t="s">
        <v>133</v>
      </c>
      <c r="N215" s="718" t="s">
        <v>122</v>
      </c>
      <c r="O215" s="854"/>
      <c r="P215" s="172" t="s">
        <v>370</v>
      </c>
      <c r="Q215" s="497">
        <f>'Module 6 - biodiversity'!D$18/E23</f>
        <v>0</v>
      </c>
      <c r="R215" s="497">
        <f>'Module 6 - biodiversity'!E$18/F23</f>
        <v>0</v>
      </c>
      <c r="S215" s="497">
        <f>'Module 6 - biodiversity'!F$18/G23</f>
        <v>0</v>
      </c>
      <c r="T215" s="498">
        <f>'Module 6 - biodiversity'!G$18/H23</f>
        <v>0</v>
      </c>
    </row>
    <row r="216" spans="2:20" ht="32.25" thickBot="1" x14ac:dyDescent="0.25">
      <c r="B216" s="406" t="s">
        <v>174</v>
      </c>
      <c r="C216" s="407" t="s">
        <v>133</v>
      </c>
      <c r="D216" s="855" t="s">
        <v>83</v>
      </c>
      <c r="E216" s="856"/>
      <c r="F216" s="408" t="s">
        <v>371</v>
      </c>
      <c r="G216" s="499">
        <f>'Module 6 - biodiversity'!D$17/E24</f>
        <v>0</v>
      </c>
      <c r="H216" s="499">
        <f>'Module 6 - biodiversity'!E$17/F24</f>
        <v>0</v>
      </c>
      <c r="I216" s="499">
        <f>'Module 6 - biodiversity'!F$17/G24</f>
        <v>0</v>
      </c>
      <c r="J216" s="500">
        <f>'Module 6 - biodiversity'!G$17/H24</f>
        <v>0</v>
      </c>
      <c r="L216" s="406" t="s">
        <v>184</v>
      </c>
      <c r="M216" s="407" t="s">
        <v>133</v>
      </c>
      <c r="N216" s="855" t="s">
        <v>83</v>
      </c>
      <c r="O216" s="856"/>
      <c r="P216" s="408" t="s">
        <v>371</v>
      </c>
      <c r="Q216" s="499">
        <f>'Module 6 - biodiversity'!D$18/E24</f>
        <v>0</v>
      </c>
      <c r="R216" s="499">
        <f>'Module 6 - biodiversity'!E$18/F24</f>
        <v>0</v>
      </c>
      <c r="S216" s="499">
        <f>'Module 6 - biodiversity'!F$18/G24</f>
        <v>0</v>
      </c>
      <c r="T216" s="500">
        <f>'Module 6 - biodiversity'!G$18/H24</f>
        <v>0</v>
      </c>
    </row>
  </sheetData>
  <mergeCells count="311">
    <mergeCell ref="D141:E141"/>
    <mergeCell ref="N141:O141"/>
    <mergeCell ref="D142:E142"/>
    <mergeCell ref="N142:O142"/>
    <mergeCell ref="D136:E136"/>
    <mergeCell ref="N136:O136"/>
    <mergeCell ref="D137:E137"/>
    <mergeCell ref="N137:O137"/>
    <mergeCell ref="D138:E138"/>
    <mergeCell ref="N138:O138"/>
    <mergeCell ref="D139:E139"/>
    <mergeCell ref="N139:O139"/>
    <mergeCell ref="D140:E140"/>
    <mergeCell ref="N140:O140"/>
    <mergeCell ref="D131:E131"/>
    <mergeCell ref="N131:O131"/>
    <mergeCell ref="D132:E132"/>
    <mergeCell ref="N132:O132"/>
    <mergeCell ref="D133:E133"/>
    <mergeCell ref="N133:O133"/>
    <mergeCell ref="D134:E134"/>
    <mergeCell ref="N134:O134"/>
    <mergeCell ref="D135:E135"/>
    <mergeCell ref="N135:O135"/>
    <mergeCell ref="D56:E56"/>
    <mergeCell ref="D70:E70"/>
    <mergeCell ref="D84:E84"/>
    <mergeCell ref="D101:E101"/>
    <mergeCell ref="N101:O101"/>
    <mergeCell ref="D117:E117"/>
    <mergeCell ref="N117:O117"/>
    <mergeCell ref="D146:E146"/>
    <mergeCell ref="N146:O146"/>
    <mergeCell ref="N123:O123"/>
    <mergeCell ref="N124:O124"/>
    <mergeCell ref="N125:O125"/>
    <mergeCell ref="N126:O126"/>
    <mergeCell ref="N127:O127"/>
    <mergeCell ref="N118:O118"/>
    <mergeCell ref="N119:O119"/>
    <mergeCell ref="N120:O120"/>
    <mergeCell ref="N121:O121"/>
    <mergeCell ref="N122:O122"/>
    <mergeCell ref="D123:E123"/>
    <mergeCell ref="D124:E124"/>
    <mergeCell ref="D125:E125"/>
    <mergeCell ref="D126:E126"/>
    <mergeCell ref="D127:E127"/>
    <mergeCell ref="D191:E191"/>
    <mergeCell ref="N191:O191"/>
    <mergeCell ref="D205:E205"/>
    <mergeCell ref="N205:O205"/>
    <mergeCell ref="D216:E216"/>
    <mergeCell ref="N206:O206"/>
    <mergeCell ref="N207:O207"/>
    <mergeCell ref="N208:O208"/>
    <mergeCell ref="N209:O209"/>
    <mergeCell ref="N210:O210"/>
    <mergeCell ref="N211:O211"/>
    <mergeCell ref="N212:O212"/>
    <mergeCell ref="N213:O213"/>
    <mergeCell ref="N214:O214"/>
    <mergeCell ref="N215:O215"/>
    <mergeCell ref="N216:O216"/>
    <mergeCell ref="D211:E211"/>
    <mergeCell ref="D212:E212"/>
    <mergeCell ref="D213:E213"/>
    <mergeCell ref="D214:E214"/>
    <mergeCell ref="D215:E215"/>
    <mergeCell ref="D206:E206"/>
    <mergeCell ref="D207:E207"/>
    <mergeCell ref="D208:E208"/>
    <mergeCell ref="D209:E209"/>
    <mergeCell ref="D210:E210"/>
    <mergeCell ref="D202:E202"/>
    <mergeCell ref="N192:O192"/>
    <mergeCell ref="N193:O193"/>
    <mergeCell ref="N194:O194"/>
    <mergeCell ref="N195:O195"/>
    <mergeCell ref="N196:O196"/>
    <mergeCell ref="N197:O197"/>
    <mergeCell ref="N198:O198"/>
    <mergeCell ref="N199:O199"/>
    <mergeCell ref="N200:O200"/>
    <mergeCell ref="N201:O201"/>
    <mergeCell ref="N202:O202"/>
    <mergeCell ref="D197:E197"/>
    <mergeCell ref="D198:E198"/>
    <mergeCell ref="D199:E199"/>
    <mergeCell ref="D200:E200"/>
    <mergeCell ref="D201:E201"/>
    <mergeCell ref="D192:E192"/>
    <mergeCell ref="D193:E193"/>
    <mergeCell ref="D194:E194"/>
    <mergeCell ref="D195:E195"/>
    <mergeCell ref="D196:E196"/>
    <mergeCell ref="D186:E186"/>
    <mergeCell ref="D187:E187"/>
    <mergeCell ref="N176:O176"/>
    <mergeCell ref="N177:O177"/>
    <mergeCell ref="N178:O178"/>
    <mergeCell ref="N179:O179"/>
    <mergeCell ref="N180:O180"/>
    <mergeCell ref="N181:O181"/>
    <mergeCell ref="N182:O182"/>
    <mergeCell ref="N183:O183"/>
    <mergeCell ref="N184:O184"/>
    <mergeCell ref="N185:O185"/>
    <mergeCell ref="N186:O186"/>
    <mergeCell ref="N187:O187"/>
    <mergeCell ref="D181:E181"/>
    <mergeCell ref="D182:E182"/>
    <mergeCell ref="D183:E183"/>
    <mergeCell ref="D184:E184"/>
    <mergeCell ref="D185:E185"/>
    <mergeCell ref="D176:E176"/>
    <mergeCell ref="D177:E177"/>
    <mergeCell ref="D178:E178"/>
    <mergeCell ref="D179:E179"/>
    <mergeCell ref="D180:E180"/>
    <mergeCell ref="D174:E174"/>
    <mergeCell ref="D163:E163"/>
    <mergeCell ref="N163:O163"/>
    <mergeCell ref="N164:O164"/>
    <mergeCell ref="N165:O165"/>
    <mergeCell ref="N166:O166"/>
    <mergeCell ref="N167:O167"/>
    <mergeCell ref="N168:O168"/>
    <mergeCell ref="N169:O169"/>
    <mergeCell ref="N170:O170"/>
    <mergeCell ref="N171:O171"/>
    <mergeCell ref="N172:O172"/>
    <mergeCell ref="N173:O173"/>
    <mergeCell ref="N174:O174"/>
    <mergeCell ref="D169:E169"/>
    <mergeCell ref="D170:E170"/>
    <mergeCell ref="D171:E171"/>
    <mergeCell ref="D172:E172"/>
    <mergeCell ref="D173:E173"/>
    <mergeCell ref="D164:E164"/>
    <mergeCell ref="D165:E165"/>
    <mergeCell ref="D166:E166"/>
    <mergeCell ref="D167:E167"/>
    <mergeCell ref="D168:E168"/>
    <mergeCell ref="D118:E118"/>
    <mergeCell ref="D119:E119"/>
    <mergeCell ref="D120:E120"/>
    <mergeCell ref="D121:E121"/>
    <mergeCell ref="D122:E122"/>
    <mergeCell ref="D157:E157"/>
    <mergeCell ref="N147:O147"/>
    <mergeCell ref="N148:O148"/>
    <mergeCell ref="N149:O149"/>
    <mergeCell ref="N150:O150"/>
    <mergeCell ref="N151:O151"/>
    <mergeCell ref="N152:O152"/>
    <mergeCell ref="N153:O153"/>
    <mergeCell ref="N154:O154"/>
    <mergeCell ref="N155:O155"/>
    <mergeCell ref="N156:O156"/>
    <mergeCell ref="N157:O157"/>
    <mergeCell ref="D128:E128"/>
    <mergeCell ref="N128:O128"/>
    <mergeCell ref="D152:E152"/>
    <mergeCell ref="D153:E153"/>
    <mergeCell ref="D154:E154"/>
    <mergeCell ref="D155:E155"/>
    <mergeCell ref="D156:E156"/>
    <mergeCell ref="D147:E147"/>
    <mergeCell ref="D148:E148"/>
    <mergeCell ref="D149:E149"/>
    <mergeCell ref="D150:E150"/>
    <mergeCell ref="D151:E151"/>
    <mergeCell ref="D112:E112"/>
    <mergeCell ref="N102:O102"/>
    <mergeCell ref="N103:O103"/>
    <mergeCell ref="N104:O104"/>
    <mergeCell ref="N105:O105"/>
    <mergeCell ref="N106:O106"/>
    <mergeCell ref="N107:O107"/>
    <mergeCell ref="N108:O108"/>
    <mergeCell ref="N109:O109"/>
    <mergeCell ref="N110:O110"/>
    <mergeCell ref="N111:O111"/>
    <mergeCell ref="N112:O112"/>
    <mergeCell ref="D107:E107"/>
    <mergeCell ref="D108:E108"/>
    <mergeCell ref="D109:E109"/>
    <mergeCell ref="D110:E110"/>
    <mergeCell ref="D111:E111"/>
    <mergeCell ref="D102:E102"/>
    <mergeCell ref="D103:E103"/>
    <mergeCell ref="D104:E104"/>
    <mergeCell ref="D105:E105"/>
    <mergeCell ref="D106:E106"/>
    <mergeCell ref="D92:E92"/>
    <mergeCell ref="D93:E93"/>
    <mergeCell ref="D94:E94"/>
    <mergeCell ref="D95:E95"/>
    <mergeCell ref="C40:D40"/>
    <mergeCell ref="D87:E87"/>
    <mergeCell ref="D88:E88"/>
    <mergeCell ref="D89:E89"/>
    <mergeCell ref="D90:E90"/>
    <mergeCell ref="D91:E91"/>
    <mergeCell ref="D79:E79"/>
    <mergeCell ref="D80:E80"/>
    <mergeCell ref="D81:E81"/>
    <mergeCell ref="D85:E85"/>
    <mergeCell ref="D86:E86"/>
    <mergeCell ref="D74:E74"/>
    <mergeCell ref="D75:E75"/>
    <mergeCell ref="D76:E76"/>
    <mergeCell ref="D77:E77"/>
    <mergeCell ref="D78:E78"/>
    <mergeCell ref="D71:E71"/>
    <mergeCell ref="D72:E72"/>
    <mergeCell ref="D73:E73"/>
    <mergeCell ref="D67:E67"/>
    <mergeCell ref="D62:E62"/>
    <mergeCell ref="D63:E63"/>
    <mergeCell ref="D64:E64"/>
    <mergeCell ref="D65:E65"/>
    <mergeCell ref="D66:E66"/>
    <mergeCell ref="D57:E57"/>
    <mergeCell ref="D58:E58"/>
    <mergeCell ref="D59:E59"/>
    <mergeCell ref="D60:E60"/>
    <mergeCell ref="D61:E61"/>
    <mergeCell ref="D43:E43"/>
    <mergeCell ref="D44:E44"/>
    <mergeCell ref="D45:E45"/>
    <mergeCell ref="D46:E46"/>
    <mergeCell ref="D47:E47"/>
    <mergeCell ref="D53:E53"/>
    <mergeCell ref="N42:O42"/>
    <mergeCell ref="N43:O43"/>
    <mergeCell ref="N44:O44"/>
    <mergeCell ref="N45:O45"/>
    <mergeCell ref="N46:O46"/>
    <mergeCell ref="N47:O47"/>
    <mergeCell ref="N48:O48"/>
    <mergeCell ref="N49:O49"/>
    <mergeCell ref="N50:O50"/>
    <mergeCell ref="N51:O51"/>
    <mergeCell ref="N52:O52"/>
    <mergeCell ref="N53:O53"/>
    <mergeCell ref="D49:E49"/>
    <mergeCell ref="D50:E50"/>
    <mergeCell ref="D51:E51"/>
    <mergeCell ref="D52:E52"/>
    <mergeCell ref="N66:O66"/>
    <mergeCell ref="N67:O67"/>
    <mergeCell ref="B2:K2"/>
    <mergeCell ref="N56:O56"/>
    <mergeCell ref="N57:O57"/>
    <mergeCell ref="N58:O58"/>
    <mergeCell ref="N59:O59"/>
    <mergeCell ref="N60:O60"/>
    <mergeCell ref="N61:O61"/>
    <mergeCell ref="N62:O62"/>
    <mergeCell ref="N63:O63"/>
    <mergeCell ref="N64:O64"/>
    <mergeCell ref="L2:M2"/>
    <mergeCell ref="C22:D22"/>
    <mergeCell ref="C23:D23"/>
    <mergeCell ref="C24:D24"/>
    <mergeCell ref="C31:D31"/>
    <mergeCell ref="C32:D32"/>
    <mergeCell ref="C33:D33"/>
    <mergeCell ref="C34:D34"/>
    <mergeCell ref="C35:D35"/>
    <mergeCell ref="C36:D36"/>
    <mergeCell ref="C29:D29"/>
    <mergeCell ref="C30:D30"/>
    <mergeCell ref="B5:D5"/>
    <mergeCell ref="E5:L5"/>
    <mergeCell ref="B6:D6"/>
    <mergeCell ref="E6:L6"/>
    <mergeCell ref="B7:D7"/>
    <mergeCell ref="E7:L7"/>
    <mergeCell ref="B8:D8"/>
    <mergeCell ref="E8:L8"/>
    <mergeCell ref="N65:O65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5:D25"/>
    <mergeCell ref="C37:D37"/>
    <mergeCell ref="C38:D38"/>
    <mergeCell ref="C39:D39"/>
    <mergeCell ref="D42:E42"/>
    <mergeCell ref="D48:E48"/>
    <mergeCell ref="N79:O79"/>
    <mergeCell ref="N80:O80"/>
    <mergeCell ref="N81:O81"/>
    <mergeCell ref="N70:O70"/>
    <mergeCell ref="N71:O71"/>
    <mergeCell ref="N72:O72"/>
    <mergeCell ref="N73:O73"/>
    <mergeCell ref="N74:O74"/>
    <mergeCell ref="N75:O75"/>
    <mergeCell ref="N76:O76"/>
    <mergeCell ref="N77:O77"/>
    <mergeCell ref="N78:O78"/>
  </mergeCells>
  <pageMargins left="0.70866141732283472" right="0.70866141732283472" top="0.78740157480314965" bottom="0.78740157480314965" header="0.31496062992125984" footer="0.31496062992125984"/>
  <pageSetup paperSize="9" scale="3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Module 1 - reference data</vt:lpstr>
      <vt:lpstr>Module 2 - energy efficiency</vt:lpstr>
      <vt:lpstr>Module 2a</vt:lpstr>
      <vt:lpstr>Module 3 - materials efficiency</vt:lpstr>
      <vt:lpstr>Module 4 - water</vt:lpstr>
      <vt:lpstr>Module 5 - waste</vt:lpstr>
      <vt:lpstr>Module 6 - biodiversity</vt:lpstr>
      <vt:lpstr>Module 7 - emissions</vt:lpstr>
      <vt:lpstr>WS8. Calculation (no input)</vt:lpstr>
      <vt:lpstr>dropdown list</vt:lpstr>
      <vt:lpstr>'Module 1 - reference data'!Print_Area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Schemmer</dc:creator>
  <cp:lastModifiedBy>Louise Lecerf - adelphi</cp:lastModifiedBy>
  <cp:lastPrinted>2017-06-29T19:44:24Z</cp:lastPrinted>
  <dcterms:created xsi:type="dcterms:W3CDTF">2017-04-25T08:23:08Z</dcterms:created>
  <dcterms:modified xsi:type="dcterms:W3CDTF">2017-12-11T09:17:35Z</dcterms:modified>
</cp:coreProperties>
</file>